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-03\Desktop\ARCHIVOS PARA TRABAJAR LA NOMINA\NOMINAS PENSIONADOS\"/>
    </mc:Choice>
  </mc:AlternateContent>
  <xr:revisionPtr revIDLastSave="0" documentId="13_ncr:1_{D98A6E20-1DB4-46F3-8AD7-C593DDA99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8" i="5" l="1"/>
  <c r="L268" i="5"/>
  <c r="D281" i="5" l="1"/>
  <c r="D280" i="5"/>
  <c r="E90" i="5"/>
  <c r="E65" i="5"/>
  <c r="E19" i="5"/>
  <c r="K61" i="5"/>
  <c r="K57" i="5"/>
  <c r="E41" i="5"/>
  <c r="D282" i="5"/>
  <c r="M265" i="5"/>
  <c r="M268" i="5" s="1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9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J268" i="5" s="1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I268" i="5" s="1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K90" i="5" l="1"/>
  <c r="K19" i="5"/>
  <c r="K184" i="5"/>
  <c r="G268" i="5"/>
  <c r="F268" i="5"/>
  <c r="J269" i="5"/>
  <c r="K244" i="5"/>
  <c r="K265" i="5"/>
  <c r="K222" i="5"/>
  <c r="K203" i="5"/>
  <c r="K159" i="5"/>
  <c r="K136" i="5"/>
  <c r="K113" i="5"/>
  <c r="E268" i="5"/>
  <c r="E269" i="5" s="1"/>
  <c r="K53" i="5"/>
  <c r="K65" i="5" s="1"/>
  <c r="D285" i="5"/>
  <c r="K41" i="5"/>
  <c r="K268" i="5" l="1"/>
  <c r="K279" i="5" s="1"/>
  <c r="K284" i="5" s="1"/>
</calcChain>
</file>

<file path=xl/sharedStrings.xml><?xml version="1.0" encoding="utf-8"?>
<sst xmlns="http://schemas.openxmlformats.org/spreadsheetml/2006/main" count="629" uniqueCount="297">
  <si>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</si>
  <si>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</si>
  <si>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</si>
  <si>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</si>
  <si>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</si>
  <si>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</si>
  <si>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</si>
  <si>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</si>
  <si>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</si>
  <si>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</si>
  <si>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</si>
  <si>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</si>
  <si>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</si>
  <si>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</si>
  <si>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</si>
  <si>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</si>
  <si>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</si>
  <si>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</si>
  <si>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</si>
  <si>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</si>
  <si>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</si>
  <si>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</si>
  <si>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</si>
  <si>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</si>
  <si>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</si>
  <si>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</si>
  <si>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</si>
  <si>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</si>
  <si>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</si>
  <si>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</si>
  <si>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</si>
  <si>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</si>
  <si>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</si>
  <si>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</si>
  <si>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</si>
  <si>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</si>
  <si>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</si>
  <si>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</si>
  <si>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</si>
  <si>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</si>
  <si>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</si>
  <si>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</si>
  <si>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</si>
  <si>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</si>
  <si>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</si>
  <si>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</si>
  <si>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</si>
  <si>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</si>
  <si>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</si>
  <si>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</si>
  <si>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</si>
  <si>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</si>
  <si>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</si>
  <si>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</si>
  <si>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</si>
  <si>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</si>
  <si>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</si>
  <si>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</si>
  <si>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</si>
  <si>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</si>
  <si>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</si>
  <si>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</si>
  <si>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</si>
  <si>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</si>
  <si>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</si>
  <si>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</si>
  <si>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</si>
  <si>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</si>
  <si>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</si>
  <si>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</si>
  <si>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</si>
  <si>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</si>
  <si>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</si>
  <si>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</si>
  <si>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</si>
  <si>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</si>
  <si>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</si>
  <si>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</si>
  <si>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</si>
  <si>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</si>
  <si>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</si>
  <si>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</si>
  <si>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</si>
  <si>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</si>
  <si>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</si>
  <si>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</si>
  <si>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</si>
  <si>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</si>
  <si>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</si>
  <si>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</si>
  <si>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</si>
  <si>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</si>
  <si>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</si>
  <si>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</si>
  <si>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</si>
  <si>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</si>
  <si>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</si>
  <si>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</si>
  <si>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</si>
  <si>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</si>
  <si>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</si>
  <si>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</si>
  <si>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</si>
  <si>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</si>
  <si>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</si>
  <si>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</si>
  <si>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</si>
  <si>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</si>
  <si>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</si>
  <si>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</si>
  <si>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</si>
  <si>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</si>
  <si>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</si>
  <si>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</si>
  <si>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</si>
  <si>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</si>
  <si>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</si>
  <si>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</si>
  <si>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</si>
  <si>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</si>
  <si>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</si>
  <si>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</si>
  <si>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</si>
  <si>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</si>
  <si>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</si>
  <si>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</si>
  <si>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</si>
  <si>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</si>
  <si>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</si>
  <si>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</si>
  <si>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</si>
  <si>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</si>
  <si>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</si>
  <si>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</si>
  <si>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</si>
  <si>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</si>
  <si>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</si>
  <si>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</si>
  <si>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</si>
  <si>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</si>
  <si>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</si>
  <si>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</si>
  <si>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</si>
  <si>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</si>
  <si>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</si>
  <si>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</si>
  <si>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</si>
  <si>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</si>
  <si>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</si>
  <si>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</si>
  <si>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</si>
  <si>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</si>
  <si>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</si>
  <si>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</si>
  <si>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</si>
  <si>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</si>
  <si>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</si>
  <si>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</si>
  <si>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</si>
  <si>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</si>
  <si>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</si>
  <si>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</si>
  <si>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</si>
  <si>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</si>
  <si>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</si>
  <si>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</si>
  <si>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</si>
  <si>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</si>
  <si>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</si>
  <si>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</si>
  <si>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</si>
  <si>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</si>
  <si>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</si>
  <si>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</si>
  <si>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</si>
  <si>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</si>
  <si>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</si>
  <si>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</si>
  <si>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</si>
  <si>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</si>
  <si>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</si>
  <si>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</si>
  <si>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</si>
  <si>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</si>
  <si>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</si>
  <si>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</si>
  <si>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</si>
  <si>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</si>
  <si>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</si>
  <si>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</si>
  <si>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</si>
  <si>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</si>
  <si>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</si>
  <si>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</si>
  <si>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</si>
  <si>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</si>
  <si>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</si>
  <si>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</si>
  <si>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</si>
  <si>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</si>
  <si>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</si>
  <si>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</si>
  <si>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</si>
  <si>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</si>
  <si>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</si>
  <si>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</si>
  <si>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FA</t>
  </si>
  <si>
    <t>PE</t>
  </si>
  <si>
    <t>PE2</t>
  </si>
  <si>
    <t>PENSIONADO 102</t>
  </si>
  <si>
    <t>PENSIONADO 602</t>
  </si>
  <si>
    <t>JUBILADOS 102</t>
  </si>
  <si>
    <t>JUBILADOS 602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</si>
  <si>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</si>
  <si>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</si>
  <si>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</si>
  <si>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</si>
  <si>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</si>
  <si>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</si>
  <si>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</si>
  <si>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</si>
  <si>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</si>
  <si>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</si>
  <si>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</si>
  <si>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</si>
  <si>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</si>
  <si>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</si>
  <si>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</si>
  <si>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</si>
  <si>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</si>
  <si>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</si>
  <si>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</si>
  <si>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</si>
  <si>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</si>
  <si>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</si>
  <si>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</si>
  <si>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</si>
  <si>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</si>
  <si>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</si>
  <si>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</si>
  <si>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</si>
  <si>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</si>
  <si>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</si>
  <si>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</si>
  <si>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</si>
  <si>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</si>
  <si>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</si>
  <si>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</si>
  <si>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</si>
  <si>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</si>
  <si>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</si>
  <si>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</si>
  <si>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</si>
  <si>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</si>
  <si>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</si>
  <si>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</si>
  <si>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</si>
  <si>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</si>
  <si>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</si>
  <si>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</si>
  <si>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</si>
  <si>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</si>
  <si>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</si>
  <si>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</si>
  <si>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</si>
  <si>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</si>
  <si>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</si>
  <si>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</si>
  <si>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</si>
  <si>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</si>
  <si>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</si>
  <si>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</si>
  <si>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</si>
  <si>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</si>
  <si>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HERNANDEZ GONZALEZ SALVADOR</t>
  </si>
  <si>
    <t>GRAL SANTANDER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</si>
  <si>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</si>
  <si>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</si>
  <si>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</si>
  <si>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</si>
  <si>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</si>
  <si>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</si>
  <si>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</si>
  <si>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</si>
  <si>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</si>
  <si>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</si>
  <si>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</si>
  <si>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</si>
  <si>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</si>
  <si>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</si>
  <si>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</si>
  <si>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</si>
  <si>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</si>
  <si>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</si>
  <si>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</si>
  <si>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SEGUNDA QUINCENA DE FEBRERO DE 2025</t>
  </si>
  <si>
    <t>Miranda Torrez Rosalva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</si>
</sst>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  <numFmt numFmtId="167" formatCode="_-\$* #,##0.00_-;&quot;-$&quot;* #,##0.00_-;_-\$* \-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211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5" fontId="13" fillId="0" borderId="0" xfId="1" applyFont="1" applyFill="1" applyBorder="1" applyAlignment="1" applyProtection="1"/>
    <xf numFmtId="0" fontId="0" fillId="4" borderId="0" xfId="0" applyFont="1" applyFill="1"/>
    <xf numFmtId="167" fontId="0" fillId="4" borderId="0" xfId="0" applyNumberFormat="1" applyFill="1"/>
    <xf numFmtId="0" fontId="0" fillId="5" borderId="0" xfId="0" applyFont="1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ill="1"/>
    <xf numFmtId="0" fontId="0" fillId="7" borderId="0" xfId="0" applyFont="1" applyFill="1"/>
    <xf numFmtId="167" fontId="0" fillId="7" borderId="0" xfId="0" applyNumberFormat="1" applyFill="1"/>
    <xf numFmtId="165" fontId="8" fillId="0" borderId="0" xfId="1" applyFont="1" applyFill="1" applyBorder="1" applyAlignment="1" applyProtection="1"/>
    <xf numFmtId="167" fontId="8" fillId="0" borderId="0" xfId="0" applyNumberFormat="1" applyFont="1"/>
    <xf numFmtId="3" fontId="15" fillId="0" borderId="0" xfId="1" applyNumberFormat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166" fontId="12" fillId="0" borderId="0" xfId="0" applyNumberFormat="1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248</xdr:row>
      <xdr:rowOff>123825</xdr:rowOff>
    </xdr:from>
    <xdr:to>
      <xdr:col>2</xdr:col>
      <xdr:colOff>1427774</xdr:colOff>
      <xdr:row>251</xdr:row>
      <xdr:rowOff>76240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1573350"/>
          <a:ext cx="193259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O362"/>
  <sheetViews>
    <sheetView tabSelected="1" topLeftCell="A261" zoomScaleNormal="100" workbookViewId="0">
      <selection activeCell="D271" sqref="D271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61" t="s">
        <v>0</v>
      </c>
      <c r="E1" s="161"/>
      <c r="F1" s="161"/>
      <c r="G1" s="161"/>
      <c r="H1" s="161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62" t="s">
        <v>1</v>
      </c>
      <c r="E2" s="162"/>
      <c r="F2" s="162"/>
      <c r="G2" s="162"/>
      <c r="H2" s="162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63" t="s">
        <v>295</v>
      </c>
      <c r="E3" s="163"/>
      <c r="F3" s="163"/>
      <c r="G3" s="163"/>
      <c r="H3" s="163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88" t="s">
        <v>3</v>
      </c>
      <c r="F5" s="188"/>
      <c r="G5" s="189" t="s">
        <v>4</v>
      </c>
      <c r="H5" s="190"/>
      <c r="I5" s="190"/>
      <c r="J5" s="191"/>
      <c r="K5" s="11"/>
      <c r="L5" s="12"/>
    </row>
    <row r="6" spans="1:13" ht="15" customHeight="1" thickBot="1" x14ac:dyDescent="0.25">
      <c r="A6" s="13" t="s">
        <v>5</v>
      </c>
      <c r="B6" s="166" t="s">
        <v>6</v>
      </c>
      <c r="C6" s="168" t="s">
        <v>7</v>
      </c>
      <c r="D6" s="170" t="s">
        <v>8</v>
      </c>
      <c r="E6" s="151" t="s">
        <v>9</v>
      </c>
      <c r="F6" s="153" t="s">
        <v>10</v>
      </c>
      <c r="G6" s="151" t="s">
        <v>11</v>
      </c>
      <c r="H6" s="151" t="s">
        <v>12</v>
      </c>
      <c r="I6" s="151" t="s">
        <v>10</v>
      </c>
      <c r="J6" s="151" t="s">
        <v>13</v>
      </c>
      <c r="K6" s="184" t="s">
        <v>14</v>
      </c>
      <c r="L6" s="186" t="s">
        <v>15</v>
      </c>
    </row>
    <row r="7" spans="1:13" ht="12" customHeight="1" thickBot="1" x14ac:dyDescent="0.25">
      <c r="A7" s="14" t="s">
        <v>16</v>
      </c>
      <c r="B7" s="177"/>
      <c r="C7" s="207"/>
      <c r="D7" s="208"/>
      <c r="E7" s="209"/>
      <c r="F7" s="210"/>
      <c r="G7" s="209"/>
      <c r="H7" s="209"/>
      <c r="I7" s="209"/>
      <c r="J7" s="209"/>
      <c r="K7" s="185"/>
      <c r="L7" s="187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5349</v>
      </c>
      <c r="F9" s="29"/>
      <c r="G9" s="30"/>
      <c r="H9" s="29"/>
      <c r="I9" s="31"/>
      <c r="J9" s="31"/>
      <c r="K9" s="29">
        <f t="shared" ref="K9:K15" si="0">SUM(E9:F9)-SUM(G9:J9)</f>
        <v>5349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8805</v>
      </c>
      <c r="F10" s="29"/>
      <c r="G10" s="30"/>
      <c r="H10" s="31"/>
      <c r="I10" s="31"/>
      <c r="J10" s="31"/>
      <c r="K10" s="29">
        <f t="shared" si="0"/>
        <v>8805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217</v>
      </c>
      <c r="D11" s="35" t="s">
        <v>21</v>
      </c>
      <c r="E11" s="28">
        <v>8468</v>
      </c>
      <c r="F11" s="29"/>
      <c r="G11" s="30"/>
      <c r="H11" s="31"/>
      <c r="I11" s="31"/>
      <c r="J11" s="31"/>
      <c r="K11" s="29">
        <f t="shared" si="0"/>
        <v>8468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4930</v>
      </c>
      <c r="F12" s="29"/>
      <c r="G12" s="38"/>
      <c r="H12" s="29"/>
      <c r="I12" s="29"/>
      <c r="J12" s="31"/>
      <c r="K12" s="39">
        <f t="shared" si="0"/>
        <v>4930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8003</v>
      </c>
      <c r="F13" s="29"/>
      <c r="G13" s="31"/>
      <c r="H13" s="43"/>
      <c r="I13" s="29"/>
      <c r="J13" s="29"/>
      <c r="K13" s="39">
        <f t="shared" si="0"/>
        <v>8003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7629</v>
      </c>
      <c r="F14" s="29"/>
      <c r="G14" s="31"/>
      <c r="H14" s="29"/>
      <c r="I14" s="31"/>
      <c r="J14" s="31"/>
      <c r="K14" s="39">
        <f t="shared" si="0"/>
        <v>7629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8468</v>
      </c>
      <c r="F15" s="29"/>
      <c r="G15" s="31"/>
      <c r="H15" s="29"/>
      <c r="I15" s="31"/>
      <c r="J15" s="31"/>
      <c r="K15" s="39">
        <f t="shared" si="0"/>
        <v>8468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3658</v>
      </c>
      <c r="F16" s="29"/>
      <c r="G16" s="30"/>
      <c r="H16" s="31"/>
      <c r="I16" s="31"/>
      <c r="J16" s="31"/>
      <c r="K16" s="29">
        <f>SUM(E16:F16)-SUM(G16:J16)</f>
        <v>3658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3080</v>
      </c>
      <c r="F17" s="29"/>
      <c r="G17" s="30"/>
      <c r="H17" s="29">
        <v>500</v>
      </c>
      <c r="I17" s="31"/>
      <c r="J17" s="31"/>
      <c r="K17" s="29">
        <f>SUM(E17:F17)-SUM(G17:J17)</f>
        <v>2580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2355</v>
      </c>
      <c r="F18" s="29"/>
      <c r="G18" s="39"/>
      <c r="H18" s="29"/>
      <c r="I18" s="31"/>
      <c r="J18" s="29"/>
      <c r="K18" s="29">
        <f>SUM(E18:F18)-SUM(G18:J18)</f>
        <v>2355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>SUM(E9:E18)</f>
        <v>60745</v>
      </c>
      <c r="F19" s="50">
        <f t="shared" ref="F19:J19" si="1">SUM(F9:F18)</f>
        <v>0</v>
      </c>
      <c r="G19" s="50">
        <f t="shared" si="1"/>
        <v>0</v>
      </c>
      <c r="H19" s="50">
        <f t="shared" si="1"/>
        <v>500</v>
      </c>
      <c r="I19" s="50">
        <f t="shared" si="1"/>
        <v>0</v>
      </c>
      <c r="J19" s="50">
        <f t="shared" si="1"/>
        <v>0</v>
      </c>
      <c r="K19" s="50">
        <f>SUM(K9:K18)</f>
        <v>60245</v>
      </c>
      <c r="L19" s="4"/>
      <c r="M19" s="136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61" t="s">
        <v>0</v>
      </c>
      <c r="E21" s="161"/>
      <c r="F21" s="161"/>
      <c r="G21" s="161"/>
      <c r="H21" s="161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62" t="s">
        <v>1</v>
      </c>
      <c r="E22" s="162"/>
      <c r="F22" s="162"/>
      <c r="G22" s="162"/>
      <c r="H22" s="162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63" t="s">
        <v>295</v>
      </c>
      <c r="E23" s="163"/>
      <c r="F23" s="163"/>
      <c r="G23" s="163"/>
      <c r="H23" s="163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88" t="s">
        <v>3</v>
      </c>
      <c r="F26" s="188"/>
      <c r="G26" s="189" t="s">
        <v>4</v>
      </c>
      <c r="H26" s="190"/>
      <c r="I26" s="190"/>
      <c r="J26" s="191"/>
      <c r="K26" s="11"/>
      <c r="L26" s="12"/>
    </row>
    <row r="27" spans="1:13" s="52" customFormat="1" ht="15" customHeight="1" thickBot="1" x14ac:dyDescent="0.2">
      <c r="A27" s="13" t="s">
        <v>5</v>
      </c>
      <c r="B27" s="166" t="s">
        <v>6</v>
      </c>
      <c r="C27" s="168" t="s">
        <v>7</v>
      </c>
      <c r="D27" s="170" t="s">
        <v>8</v>
      </c>
      <c r="E27" s="151" t="s">
        <v>9</v>
      </c>
      <c r="F27" s="153" t="s">
        <v>10</v>
      </c>
      <c r="G27" s="151" t="s">
        <v>11</v>
      </c>
      <c r="H27" s="151" t="s">
        <v>12</v>
      </c>
      <c r="I27" s="151" t="s">
        <v>10</v>
      </c>
      <c r="J27" s="151" t="s">
        <v>13</v>
      </c>
      <c r="K27" s="184" t="s">
        <v>14</v>
      </c>
      <c r="L27" s="186" t="s">
        <v>15</v>
      </c>
    </row>
    <row r="28" spans="1:13" ht="12" customHeight="1" thickBot="1" x14ac:dyDescent="0.25">
      <c r="A28" s="14" t="s">
        <v>16</v>
      </c>
      <c r="B28" s="177"/>
      <c r="C28" s="207"/>
      <c r="D28" s="208"/>
      <c r="E28" s="209"/>
      <c r="F28" s="210"/>
      <c r="G28" s="209"/>
      <c r="H28" s="209"/>
      <c r="I28" s="209"/>
      <c r="J28" s="209"/>
      <c r="K28" s="185"/>
      <c r="L28" s="187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2541</v>
      </c>
      <c r="F30" s="29"/>
      <c r="G30" s="29"/>
      <c r="H30" s="29"/>
      <c r="I30" s="29"/>
      <c r="J30" s="29"/>
      <c r="K30" s="29">
        <f t="shared" ref="K30:K40" si="2">SUM(E30:F30)-SUM(G30:J30)</f>
        <v>2541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3664</v>
      </c>
      <c r="F31" s="29"/>
      <c r="G31" s="29"/>
      <c r="H31" s="29"/>
      <c r="I31" s="29"/>
      <c r="J31" s="29"/>
      <c r="K31" s="29">
        <f t="shared" si="2"/>
        <v>3664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3663</v>
      </c>
      <c r="F32" s="29"/>
      <c r="G32" s="29"/>
      <c r="H32" s="29"/>
      <c r="I32" s="29"/>
      <c r="J32" s="29"/>
      <c r="K32" s="29">
        <f t="shared" si="2"/>
        <v>3663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1826</v>
      </c>
      <c r="F33" s="29"/>
      <c r="G33" s="29"/>
      <c r="H33" s="29"/>
      <c r="I33" s="29"/>
      <c r="J33" s="29"/>
      <c r="K33" s="29">
        <f t="shared" si="2"/>
        <v>1826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2419</v>
      </c>
      <c r="F34" s="29"/>
      <c r="G34" s="29"/>
      <c r="H34" s="29"/>
      <c r="I34" s="29"/>
      <c r="J34" s="29"/>
      <c r="K34" s="29">
        <f t="shared" si="2"/>
        <v>2419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3811</v>
      </c>
      <c r="F35" s="55"/>
      <c r="G35" s="55"/>
      <c r="H35" s="29"/>
      <c r="I35" s="29"/>
      <c r="J35" s="29"/>
      <c r="K35" s="29">
        <f t="shared" si="2"/>
        <v>3811</v>
      </c>
      <c r="L35" s="54"/>
      <c r="M35">
        <v>1</v>
      </c>
    </row>
    <row r="36" spans="1:13" ht="33.75" customHeight="1" x14ac:dyDescent="0.2">
      <c r="A36" s="25"/>
      <c r="B36" s="25"/>
      <c r="C36" s="36"/>
      <c r="D36" s="41"/>
      <c r="E36" s="28"/>
      <c r="F36" s="29"/>
      <c r="G36" s="29"/>
      <c r="H36" s="29"/>
      <c r="I36" s="29"/>
      <c r="J36" s="29"/>
      <c r="K36" s="29">
        <f t="shared" si="2"/>
        <v>0</v>
      </c>
      <c r="L36" s="54"/>
    </row>
    <row r="37" spans="1:13" ht="33.75" customHeight="1" x14ac:dyDescent="0.2">
      <c r="A37" s="25">
        <v>602</v>
      </c>
      <c r="B37" s="25" t="s">
        <v>55</v>
      </c>
      <c r="C37" s="36" t="s">
        <v>56</v>
      </c>
      <c r="D37" s="36" t="s">
        <v>35</v>
      </c>
      <c r="E37" s="28">
        <v>3811</v>
      </c>
      <c r="F37" s="29"/>
      <c r="G37" s="29"/>
      <c r="H37" s="29">
        <v>170</v>
      </c>
      <c r="I37" s="29"/>
      <c r="J37" s="29"/>
      <c r="K37" s="29">
        <f t="shared" si="2"/>
        <v>3641</v>
      </c>
      <c r="L37" s="54"/>
      <c r="M37">
        <v>1</v>
      </c>
    </row>
    <row r="38" spans="1:13" ht="33.75" customHeight="1" x14ac:dyDescent="0.2">
      <c r="A38" s="25">
        <v>602</v>
      </c>
      <c r="B38" s="25" t="s">
        <v>57</v>
      </c>
      <c r="C38" s="36" t="s">
        <v>58</v>
      </c>
      <c r="D38" s="36" t="s">
        <v>35</v>
      </c>
      <c r="E38" s="28">
        <v>3811</v>
      </c>
      <c r="F38" s="29"/>
      <c r="G38" s="29"/>
      <c r="H38" s="29"/>
      <c r="I38" s="29"/>
      <c r="J38" s="29"/>
      <c r="K38" s="29">
        <f t="shared" si="2"/>
        <v>3811</v>
      </c>
      <c r="L38" s="54"/>
      <c r="M38">
        <v>1</v>
      </c>
    </row>
    <row r="39" spans="1:13" ht="33.75" customHeight="1" x14ac:dyDescent="0.2">
      <c r="A39" s="25">
        <v>602</v>
      </c>
      <c r="B39" s="25" t="s">
        <v>59</v>
      </c>
      <c r="C39" s="56" t="s">
        <v>60</v>
      </c>
      <c r="D39" s="57" t="s">
        <v>54</v>
      </c>
      <c r="E39" s="28">
        <v>7093</v>
      </c>
      <c r="F39" s="29"/>
      <c r="G39" s="29"/>
      <c r="H39" s="29"/>
      <c r="I39" s="29"/>
      <c r="J39" s="29"/>
      <c r="K39" s="29">
        <f t="shared" si="2"/>
        <v>7093</v>
      </c>
      <c r="L39" s="54"/>
      <c r="M39">
        <v>1</v>
      </c>
    </row>
    <row r="40" spans="1:13" ht="33.75" customHeight="1" x14ac:dyDescent="0.2">
      <c r="A40" s="25">
        <v>602</v>
      </c>
      <c r="B40" s="25" t="s">
        <v>61</v>
      </c>
      <c r="C40" s="56" t="s">
        <v>62</v>
      </c>
      <c r="D40" s="56" t="s">
        <v>35</v>
      </c>
      <c r="E40" s="28">
        <v>6254</v>
      </c>
      <c r="F40" s="29"/>
      <c r="G40" s="29"/>
      <c r="H40" s="29"/>
      <c r="I40" s="29"/>
      <c r="J40" s="29"/>
      <c r="K40" s="29">
        <f t="shared" si="2"/>
        <v>6254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>SUM(E30:E40)</f>
        <v>38893</v>
      </c>
      <c r="F41" s="60">
        <f t="shared" ref="F41:K41" si="3">SUM(F30:F40)</f>
        <v>0</v>
      </c>
      <c r="G41" s="60">
        <f t="shared" si="3"/>
        <v>0</v>
      </c>
      <c r="H41" s="60">
        <f t="shared" si="3"/>
        <v>170</v>
      </c>
      <c r="I41" s="60">
        <f t="shared" si="3"/>
        <v>0</v>
      </c>
      <c r="J41" s="60">
        <f t="shared" si="3"/>
        <v>0</v>
      </c>
      <c r="K41" s="60">
        <f t="shared" si="3"/>
        <v>38723</v>
      </c>
      <c r="L41" s="61"/>
      <c r="M41" s="62">
        <f>SUM(M30:M40)</f>
        <v>10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96" t="s">
        <v>0</v>
      </c>
      <c r="E43" s="197"/>
      <c r="F43" s="197"/>
      <c r="G43" s="197"/>
      <c r="H43" s="198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99" t="s">
        <v>1</v>
      </c>
      <c r="E44" s="200"/>
      <c r="F44" s="200"/>
      <c r="G44" s="200"/>
      <c r="H44" s="201"/>
      <c r="I44" s="67"/>
      <c r="J44" s="67"/>
      <c r="K44" s="68"/>
      <c r="L44" s="69" t="s">
        <v>63</v>
      </c>
    </row>
    <row r="45" spans="1:13" ht="14.25" customHeight="1" x14ac:dyDescent="0.2">
      <c r="A45" s="1"/>
      <c r="B45" s="1"/>
      <c r="C45" s="67"/>
      <c r="D45" s="202" t="s">
        <v>295</v>
      </c>
      <c r="E45" s="203"/>
      <c r="F45" s="203"/>
      <c r="G45" s="203"/>
      <c r="H45" s="204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205" t="s">
        <v>3</v>
      </c>
      <c r="F47" s="206"/>
      <c r="G47" s="206" t="s">
        <v>4</v>
      </c>
      <c r="H47" s="206"/>
      <c r="I47" s="206"/>
      <c r="J47" s="206"/>
      <c r="K47" s="74"/>
      <c r="L47" s="75"/>
    </row>
    <row r="48" spans="1:13" ht="15" customHeight="1" x14ac:dyDescent="0.2">
      <c r="A48" s="76" t="s">
        <v>5</v>
      </c>
      <c r="B48" s="180" t="s">
        <v>6</v>
      </c>
      <c r="C48" s="182" t="s">
        <v>7</v>
      </c>
      <c r="D48" s="182" t="s">
        <v>8</v>
      </c>
      <c r="E48" s="180" t="s">
        <v>9</v>
      </c>
      <c r="F48" s="180" t="s">
        <v>10</v>
      </c>
      <c r="G48" s="180" t="s">
        <v>11</v>
      </c>
      <c r="H48" s="180" t="s">
        <v>12</v>
      </c>
      <c r="I48" s="180" t="s">
        <v>10</v>
      </c>
      <c r="J48" s="180" t="s">
        <v>13</v>
      </c>
      <c r="K48" s="192" t="s">
        <v>14</v>
      </c>
      <c r="L48" s="194" t="s">
        <v>15</v>
      </c>
    </row>
    <row r="49" spans="1:13" ht="13.5" thickBot="1" x14ac:dyDescent="0.25">
      <c r="A49" s="77" t="s">
        <v>16</v>
      </c>
      <c r="B49" s="181"/>
      <c r="C49" s="183"/>
      <c r="D49" s="183"/>
      <c r="E49" s="181"/>
      <c r="F49" s="181"/>
      <c r="G49" s="181"/>
      <c r="H49" s="181"/>
      <c r="I49" s="181"/>
      <c r="J49" s="181"/>
      <c r="K49" s="193"/>
      <c r="L49" s="195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64</v>
      </c>
      <c r="C51" s="36" t="s">
        <v>65</v>
      </c>
      <c r="D51" s="83" t="s">
        <v>35</v>
      </c>
      <c r="E51" s="28">
        <v>3811</v>
      </c>
      <c r="F51" s="29"/>
      <c r="G51" s="29"/>
      <c r="H51" s="29"/>
      <c r="I51" s="29"/>
      <c r="J51" s="29"/>
      <c r="K51" s="29">
        <f t="shared" ref="K51:K64" si="4">SUM(E51:F51)-SUM(G51:J51)</f>
        <v>3811</v>
      </c>
      <c r="L51" s="58"/>
      <c r="M51">
        <v>1</v>
      </c>
    </row>
    <row r="52" spans="1:13" ht="30.75" customHeight="1" x14ac:dyDescent="0.2">
      <c r="A52" s="25">
        <v>602</v>
      </c>
      <c r="B52" s="25" t="s">
        <v>66</v>
      </c>
      <c r="C52" s="84" t="s">
        <v>67</v>
      </c>
      <c r="D52" s="36" t="s">
        <v>35</v>
      </c>
      <c r="E52" s="28">
        <v>7093</v>
      </c>
      <c r="F52" s="29"/>
      <c r="G52" s="29"/>
      <c r="H52" s="29"/>
      <c r="I52" s="29"/>
      <c r="J52" s="29"/>
      <c r="K52" s="29">
        <f t="shared" si="4"/>
        <v>7093</v>
      </c>
      <c r="L52" s="54"/>
      <c r="M52">
        <v>1</v>
      </c>
    </row>
    <row r="53" spans="1:13" ht="30.75" customHeight="1" x14ac:dyDescent="0.2">
      <c r="A53" s="25">
        <v>602</v>
      </c>
      <c r="B53" s="25" t="s">
        <v>68</v>
      </c>
      <c r="C53" s="56" t="s">
        <v>69</v>
      </c>
      <c r="D53" s="56" t="s">
        <v>35</v>
      </c>
      <c r="E53" s="28">
        <v>6254</v>
      </c>
      <c r="F53" s="29"/>
      <c r="G53" s="55"/>
      <c r="H53" s="29"/>
      <c r="I53" s="29"/>
      <c r="J53" s="29"/>
      <c r="K53" s="46">
        <f t="shared" si="4"/>
        <v>6254</v>
      </c>
      <c r="L53" s="85"/>
      <c r="M53">
        <v>1</v>
      </c>
    </row>
    <row r="54" spans="1:13" ht="30.75" customHeight="1" x14ac:dyDescent="0.2">
      <c r="A54" s="25">
        <v>602</v>
      </c>
      <c r="B54" s="25" t="s">
        <v>70</v>
      </c>
      <c r="C54" s="36" t="s">
        <v>71</v>
      </c>
      <c r="D54" s="83" t="s">
        <v>35</v>
      </c>
      <c r="E54" s="28">
        <v>3811</v>
      </c>
      <c r="F54" s="29"/>
      <c r="G54" s="55"/>
      <c r="H54" s="29"/>
      <c r="I54" s="29"/>
      <c r="J54" s="29"/>
      <c r="K54" s="46">
        <f t="shared" si="4"/>
        <v>3811</v>
      </c>
      <c r="L54" s="85"/>
      <c r="M54">
        <v>1</v>
      </c>
    </row>
    <row r="55" spans="1:13" ht="30.75" customHeight="1" x14ac:dyDescent="0.2">
      <c r="A55" s="37">
        <v>602</v>
      </c>
      <c r="B55" s="37" t="s">
        <v>72</v>
      </c>
      <c r="C55" s="56" t="s">
        <v>73</v>
      </c>
      <c r="D55" s="56" t="s">
        <v>35</v>
      </c>
      <c r="E55" s="28">
        <v>6254</v>
      </c>
      <c r="F55" s="29"/>
      <c r="G55" s="55"/>
      <c r="H55" s="29"/>
      <c r="I55" s="29"/>
      <c r="J55" s="29"/>
      <c r="K55" s="46">
        <f t="shared" si="4"/>
        <v>6254</v>
      </c>
      <c r="L55" s="85"/>
      <c r="M55">
        <v>1</v>
      </c>
    </row>
    <row r="56" spans="1:13" ht="30.75" customHeight="1" x14ac:dyDescent="0.2">
      <c r="A56" s="25">
        <v>602</v>
      </c>
      <c r="B56" s="25" t="s">
        <v>74</v>
      </c>
      <c r="C56" s="56" t="s">
        <v>75</v>
      </c>
      <c r="D56" s="56" t="s">
        <v>35</v>
      </c>
      <c r="E56" s="28">
        <v>4574</v>
      </c>
      <c r="F56" s="55"/>
      <c r="G56" s="55"/>
      <c r="H56" s="29"/>
      <c r="I56" s="29"/>
      <c r="J56" s="29"/>
      <c r="K56" s="29">
        <f t="shared" si="4"/>
        <v>4574</v>
      </c>
      <c r="L56" s="85"/>
      <c r="M56">
        <v>1</v>
      </c>
    </row>
    <row r="57" spans="1:13" ht="30.75" customHeight="1" x14ac:dyDescent="0.2">
      <c r="A57" s="25">
        <v>602</v>
      </c>
      <c r="B57" s="25" t="s">
        <v>76</v>
      </c>
      <c r="C57" s="26" t="s">
        <v>77</v>
      </c>
      <c r="D57" s="36" t="s">
        <v>54</v>
      </c>
      <c r="E57" s="28">
        <v>3811</v>
      </c>
      <c r="F57" s="29"/>
      <c r="G57" s="29"/>
      <c r="H57" s="29"/>
      <c r="I57" s="29"/>
      <c r="J57" s="29"/>
      <c r="K57" s="29">
        <f t="shared" si="4"/>
        <v>3811</v>
      </c>
      <c r="L57" s="54"/>
      <c r="M57">
        <v>1</v>
      </c>
    </row>
    <row r="58" spans="1:13" ht="30.75" customHeight="1" x14ac:dyDescent="0.2">
      <c r="A58" s="25">
        <v>102</v>
      </c>
      <c r="B58" s="25" t="s">
        <v>78</v>
      </c>
      <c r="C58" s="26" t="s">
        <v>79</v>
      </c>
      <c r="D58" s="26" t="s">
        <v>49</v>
      </c>
      <c r="E58" s="28">
        <v>1904</v>
      </c>
      <c r="F58" s="55"/>
      <c r="G58" s="55"/>
      <c r="H58" s="29"/>
      <c r="I58" s="29"/>
      <c r="J58" s="29"/>
      <c r="K58" s="29">
        <f t="shared" si="4"/>
        <v>1904</v>
      </c>
      <c r="L58" s="54"/>
      <c r="M58">
        <v>1</v>
      </c>
    </row>
    <row r="59" spans="1:13" ht="30.75" customHeight="1" x14ac:dyDescent="0.2">
      <c r="A59" s="25">
        <v>102</v>
      </c>
      <c r="B59" s="25" t="s">
        <v>80</v>
      </c>
      <c r="C59" s="26" t="s">
        <v>81</v>
      </c>
      <c r="D59" s="26" t="s">
        <v>49</v>
      </c>
      <c r="E59" s="28">
        <v>1825</v>
      </c>
      <c r="F59" s="29"/>
      <c r="G59" s="29"/>
      <c r="H59" s="29"/>
      <c r="I59" s="29"/>
      <c r="J59" s="29"/>
      <c r="K59" s="46">
        <f t="shared" si="4"/>
        <v>1825</v>
      </c>
      <c r="L59" s="53"/>
      <c r="M59">
        <v>1</v>
      </c>
    </row>
    <row r="60" spans="1:13" ht="30.75" customHeight="1" x14ac:dyDescent="0.2">
      <c r="A60" s="25">
        <v>102</v>
      </c>
      <c r="B60" s="25" t="s">
        <v>82</v>
      </c>
      <c r="C60" s="41" t="s">
        <v>83</v>
      </c>
      <c r="D60" s="26" t="s">
        <v>49</v>
      </c>
      <c r="E60" s="28">
        <v>1428</v>
      </c>
      <c r="F60" s="29"/>
      <c r="G60" s="29"/>
      <c r="H60" s="29"/>
      <c r="I60" s="29"/>
      <c r="J60" s="29"/>
      <c r="K60" s="46">
        <f t="shared" si="4"/>
        <v>1428</v>
      </c>
      <c r="L60" s="53"/>
      <c r="M60">
        <v>1</v>
      </c>
    </row>
    <row r="61" spans="1:13" ht="30.75" customHeight="1" x14ac:dyDescent="0.2">
      <c r="A61" s="25">
        <v>102</v>
      </c>
      <c r="B61" s="25" t="s">
        <v>84</v>
      </c>
      <c r="C61" s="57" t="s">
        <v>85</v>
      </c>
      <c r="D61" s="57" t="s">
        <v>49</v>
      </c>
      <c r="E61" s="28">
        <v>2115</v>
      </c>
      <c r="F61" s="29"/>
      <c r="G61" s="29"/>
      <c r="H61" s="29"/>
      <c r="I61" s="29"/>
      <c r="J61" s="29"/>
      <c r="K61" s="46">
        <f t="shared" si="4"/>
        <v>2115</v>
      </c>
      <c r="L61" s="53"/>
      <c r="M61">
        <v>1</v>
      </c>
    </row>
    <row r="62" spans="1:13" ht="30.75" customHeight="1" x14ac:dyDescent="0.2">
      <c r="A62" s="25">
        <v>102</v>
      </c>
      <c r="B62" s="25" t="s">
        <v>86</v>
      </c>
      <c r="C62" s="83" t="s">
        <v>87</v>
      </c>
      <c r="D62" s="26" t="s">
        <v>49</v>
      </c>
      <c r="E62" s="28">
        <v>1145</v>
      </c>
      <c r="F62" s="29"/>
      <c r="G62" s="29"/>
      <c r="H62" s="29"/>
      <c r="I62" s="29"/>
      <c r="J62" s="29"/>
      <c r="K62" s="29">
        <f t="shared" si="4"/>
        <v>1145</v>
      </c>
      <c r="L62" s="86"/>
      <c r="M62">
        <v>1</v>
      </c>
    </row>
    <row r="63" spans="1:13" ht="30.75" customHeight="1" x14ac:dyDescent="0.2">
      <c r="A63" s="25">
        <v>102</v>
      </c>
      <c r="B63" s="25" t="s">
        <v>88</v>
      </c>
      <c r="C63" s="26" t="s">
        <v>89</v>
      </c>
      <c r="D63" s="36" t="s">
        <v>35</v>
      </c>
      <c r="E63" s="28">
        <v>15689</v>
      </c>
      <c r="F63" s="29"/>
      <c r="G63" s="29"/>
      <c r="H63" s="29"/>
      <c r="I63" s="29"/>
      <c r="J63" s="29"/>
      <c r="K63" s="29">
        <f t="shared" si="4"/>
        <v>15689</v>
      </c>
      <c r="L63" s="54"/>
      <c r="M63">
        <v>1</v>
      </c>
    </row>
    <row r="64" spans="1:13" ht="30.75" customHeight="1" x14ac:dyDescent="0.2">
      <c r="A64" s="25"/>
      <c r="B64" s="25"/>
      <c r="C64" s="26"/>
      <c r="D64" s="36"/>
      <c r="E64" s="28"/>
      <c r="F64" s="29"/>
      <c r="G64" s="29"/>
      <c r="H64" s="29"/>
      <c r="I64" s="29"/>
      <c r="J64" s="29"/>
      <c r="K64" s="29">
        <f t="shared" si="4"/>
        <v>0</v>
      </c>
      <c r="L64" s="54"/>
    </row>
    <row r="65" spans="1:13" ht="12" customHeight="1" thickBot="1" x14ac:dyDescent="0.25">
      <c r="A65" s="87"/>
      <c r="B65" s="87"/>
      <c r="C65" s="87"/>
      <c r="D65" s="49" t="s">
        <v>18</v>
      </c>
      <c r="E65" s="88">
        <f>SUM(E51:E64)</f>
        <v>59714</v>
      </c>
      <c r="F65" s="88">
        <f t="shared" ref="F65:K65" si="5">SUM(F51:F64)</f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59714</v>
      </c>
      <c r="L65" s="87"/>
      <c r="M65" s="89">
        <f>SUM(M51:M64)</f>
        <v>13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61" t="s">
        <v>0</v>
      </c>
      <c r="E69" s="161"/>
      <c r="F69" s="161"/>
      <c r="G69" s="161"/>
      <c r="H69" s="161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62" t="s">
        <v>1</v>
      </c>
      <c r="E70" s="162"/>
      <c r="F70" s="162"/>
      <c r="G70" s="162"/>
      <c r="H70" s="162"/>
      <c r="I70" s="1"/>
      <c r="J70" s="1"/>
      <c r="K70" s="2"/>
      <c r="L70" s="3" t="s">
        <v>90</v>
      </c>
    </row>
    <row r="71" spans="1:13" x14ac:dyDescent="0.2">
      <c r="A71" s="1"/>
      <c r="B71" s="1"/>
      <c r="C71" s="1"/>
      <c r="D71" s="163" t="s">
        <v>295</v>
      </c>
      <c r="E71" s="163"/>
      <c r="F71" s="163"/>
      <c r="G71" s="163"/>
      <c r="H71" s="163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64" t="s">
        <v>3</v>
      </c>
      <c r="F74" s="164"/>
      <c r="G74" s="165" t="s">
        <v>4</v>
      </c>
      <c r="H74" s="165"/>
      <c r="I74" s="165"/>
      <c r="J74" s="165"/>
      <c r="K74" s="11"/>
      <c r="L74" s="12"/>
    </row>
    <row r="75" spans="1:13" ht="13.5" thickBot="1" x14ac:dyDescent="0.25">
      <c r="A75" s="13" t="s">
        <v>5</v>
      </c>
      <c r="B75" s="166" t="s">
        <v>6</v>
      </c>
      <c r="C75" s="168" t="s">
        <v>7</v>
      </c>
      <c r="D75" s="170" t="s">
        <v>8</v>
      </c>
      <c r="E75" s="151" t="s">
        <v>9</v>
      </c>
      <c r="F75" s="153" t="s">
        <v>10</v>
      </c>
      <c r="G75" s="151" t="s">
        <v>11</v>
      </c>
      <c r="H75" s="153" t="s">
        <v>12</v>
      </c>
      <c r="I75" s="151" t="s">
        <v>10</v>
      </c>
      <c r="J75" s="155" t="s">
        <v>13</v>
      </c>
      <c r="K75" s="157" t="s">
        <v>14</v>
      </c>
      <c r="L75" s="159" t="s">
        <v>15</v>
      </c>
    </row>
    <row r="76" spans="1:13" ht="13.5" thickBot="1" x14ac:dyDescent="0.25">
      <c r="A76" s="95" t="s">
        <v>16</v>
      </c>
      <c r="B76" s="177"/>
      <c r="C76" s="178"/>
      <c r="D76" s="179"/>
      <c r="E76" s="172"/>
      <c r="F76" s="173"/>
      <c r="G76" s="172"/>
      <c r="H76" s="173"/>
      <c r="I76" s="172"/>
      <c r="J76" s="174"/>
      <c r="K76" s="175"/>
      <c r="L76" s="176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50"/>
    </row>
    <row r="78" spans="1:13" ht="33.75" customHeight="1" x14ac:dyDescent="0.2">
      <c r="A78" s="25">
        <v>102</v>
      </c>
      <c r="B78" s="25" t="s">
        <v>91</v>
      </c>
      <c r="C78" s="26" t="s">
        <v>92</v>
      </c>
      <c r="D78" s="36" t="s">
        <v>54</v>
      </c>
      <c r="E78" s="28">
        <v>2310</v>
      </c>
      <c r="F78" s="29"/>
      <c r="G78" s="29"/>
      <c r="H78" s="29">
        <v>1335</v>
      </c>
      <c r="I78" s="29"/>
      <c r="J78" s="29"/>
      <c r="K78" s="29">
        <f t="shared" ref="K78:K89" si="6">SUM(E78:F78)-SUM(G78:J78)</f>
        <v>975</v>
      </c>
      <c r="L78" s="55"/>
      <c r="M78">
        <v>1</v>
      </c>
    </row>
    <row r="79" spans="1:13" ht="33.75" customHeight="1" x14ac:dyDescent="0.2">
      <c r="A79" s="25">
        <v>102</v>
      </c>
      <c r="B79" s="25" t="s">
        <v>93</v>
      </c>
      <c r="C79" s="26" t="s">
        <v>268</v>
      </c>
      <c r="D79" s="36" t="s">
        <v>54</v>
      </c>
      <c r="E79" s="28">
        <v>7809</v>
      </c>
      <c r="F79" s="29"/>
      <c r="G79" s="29"/>
      <c r="H79" s="29"/>
      <c r="I79" s="29"/>
      <c r="J79" s="29"/>
      <c r="K79" s="29">
        <f t="shared" si="6"/>
        <v>7809</v>
      </c>
      <c r="L79" s="55"/>
      <c r="M79">
        <v>1</v>
      </c>
    </row>
    <row r="80" spans="1:13" ht="33.75" customHeight="1" x14ac:dyDescent="0.2">
      <c r="A80" s="25">
        <v>102</v>
      </c>
      <c r="B80" s="25" t="s">
        <v>94</v>
      </c>
      <c r="C80" s="26" t="s">
        <v>95</v>
      </c>
      <c r="D80" s="36" t="s">
        <v>54</v>
      </c>
      <c r="E80" s="28">
        <v>5590</v>
      </c>
      <c r="F80" s="29"/>
      <c r="G80" s="29"/>
      <c r="H80" s="29"/>
      <c r="I80" s="29"/>
      <c r="J80" s="29"/>
      <c r="K80" s="29">
        <f t="shared" si="6"/>
        <v>5590</v>
      </c>
      <c r="L80" s="55"/>
      <c r="M80">
        <v>1</v>
      </c>
    </row>
    <row r="81" spans="1:13" ht="33.75" customHeight="1" x14ac:dyDescent="0.2">
      <c r="A81" s="25">
        <v>102</v>
      </c>
      <c r="B81" s="25" t="s">
        <v>96</v>
      </c>
      <c r="C81" s="26" t="s">
        <v>97</v>
      </c>
      <c r="D81" s="36" t="s">
        <v>54</v>
      </c>
      <c r="E81" s="28">
        <v>2957</v>
      </c>
      <c r="F81" s="29"/>
      <c r="G81" s="29"/>
      <c r="H81" s="29">
        <v>420</v>
      </c>
      <c r="I81" s="29"/>
      <c r="J81" s="29"/>
      <c r="K81" s="29">
        <f t="shared" si="6"/>
        <v>2537</v>
      </c>
      <c r="L81" s="55"/>
      <c r="M81">
        <v>1</v>
      </c>
    </row>
    <row r="82" spans="1:13" ht="33.75" customHeight="1" x14ac:dyDescent="0.2">
      <c r="A82" s="25">
        <v>102</v>
      </c>
      <c r="B82" s="25" t="s">
        <v>98</v>
      </c>
      <c r="C82" s="26" t="s">
        <v>99</v>
      </c>
      <c r="D82" s="36" t="s">
        <v>54</v>
      </c>
      <c r="E82" s="28">
        <v>1227</v>
      </c>
      <c r="F82" s="29"/>
      <c r="G82" s="29"/>
      <c r="H82" s="29"/>
      <c r="I82" s="29"/>
      <c r="J82" s="29"/>
      <c r="K82" s="29">
        <f t="shared" si="6"/>
        <v>1227</v>
      </c>
      <c r="L82" s="55"/>
      <c r="M82">
        <v>1</v>
      </c>
    </row>
    <row r="83" spans="1:13" ht="33.75" customHeight="1" x14ac:dyDescent="0.2">
      <c r="A83" s="25">
        <v>102</v>
      </c>
      <c r="B83" s="25" t="s">
        <v>100</v>
      </c>
      <c r="C83" s="57" t="s">
        <v>101</v>
      </c>
      <c r="D83" s="56" t="s">
        <v>21</v>
      </c>
      <c r="E83" s="28">
        <v>4366</v>
      </c>
      <c r="F83" s="55"/>
      <c r="G83" s="55"/>
      <c r="H83" s="29"/>
      <c r="I83" s="29"/>
      <c r="J83" s="29"/>
      <c r="K83" s="29">
        <f t="shared" si="6"/>
        <v>4366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102</v>
      </c>
      <c r="C84" s="26" t="s">
        <v>103</v>
      </c>
      <c r="D84" s="36" t="s">
        <v>21</v>
      </c>
      <c r="E84" s="28">
        <v>6241</v>
      </c>
      <c r="F84" s="29"/>
      <c r="G84" s="29"/>
      <c r="H84" s="29"/>
      <c r="I84" s="29"/>
      <c r="J84" s="29"/>
      <c r="K84" s="29">
        <f t="shared" si="6"/>
        <v>6241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104</v>
      </c>
      <c r="C85" s="26" t="s">
        <v>105</v>
      </c>
      <c r="D85" s="26" t="s">
        <v>54</v>
      </c>
      <c r="E85" s="28">
        <v>3830</v>
      </c>
      <c r="F85" s="29"/>
      <c r="G85" s="29"/>
      <c r="H85" s="29"/>
      <c r="I85" s="29"/>
      <c r="J85" s="29"/>
      <c r="K85" s="46">
        <f t="shared" si="6"/>
        <v>3830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106</v>
      </c>
      <c r="C86" s="26" t="s">
        <v>107</v>
      </c>
      <c r="D86" s="26" t="s">
        <v>49</v>
      </c>
      <c r="E86" s="28">
        <v>2768</v>
      </c>
      <c r="F86" s="29"/>
      <c r="G86" s="29"/>
      <c r="H86" s="29"/>
      <c r="I86" s="29"/>
      <c r="J86" s="29"/>
      <c r="K86" s="46">
        <f t="shared" si="6"/>
        <v>2768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108</v>
      </c>
      <c r="C87" s="26" t="s">
        <v>109</v>
      </c>
      <c r="D87" s="26" t="s">
        <v>49</v>
      </c>
      <c r="E87" s="28">
        <v>1108</v>
      </c>
      <c r="F87" s="29"/>
      <c r="G87" s="29"/>
      <c r="H87" s="29"/>
      <c r="I87" s="29"/>
      <c r="J87" s="29"/>
      <c r="K87" s="46">
        <f t="shared" si="6"/>
        <v>1108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110</v>
      </c>
      <c r="C88" s="26" t="s">
        <v>266</v>
      </c>
      <c r="D88" s="26" t="s">
        <v>54</v>
      </c>
      <c r="E88" s="28">
        <v>2958</v>
      </c>
      <c r="F88" s="29"/>
      <c r="G88" s="29"/>
      <c r="H88" s="29"/>
      <c r="I88" s="29"/>
      <c r="J88" s="29"/>
      <c r="K88" s="46">
        <f t="shared" si="6"/>
        <v>2958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111</v>
      </c>
      <c r="C89" s="26" t="s">
        <v>112</v>
      </c>
      <c r="D89" s="26" t="s">
        <v>54</v>
      </c>
      <c r="E89" s="28">
        <v>3429</v>
      </c>
      <c r="F89" s="29"/>
      <c r="G89" s="29"/>
      <c r="H89" s="29"/>
      <c r="I89" s="29"/>
      <c r="J89" s="29"/>
      <c r="K89" s="46">
        <f t="shared" si="6"/>
        <v>3429</v>
      </c>
      <c r="L89" s="102"/>
      <c r="M89" s="103">
        <v>1</v>
      </c>
    </row>
    <row r="90" spans="1:13" ht="13.5" thickBot="1" x14ac:dyDescent="0.25">
      <c r="D90" s="49" t="s">
        <v>18</v>
      </c>
      <c r="E90" s="88">
        <f>SUM(E78:E89)</f>
        <v>44593</v>
      </c>
      <c r="F90" s="88">
        <f t="shared" ref="F90:J90" si="7">SUM(F78:F89)</f>
        <v>0</v>
      </c>
      <c r="G90" s="88">
        <f t="shared" si="7"/>
        <v>0</v>
      </c>
      <c r="H90" s="88">
        <f>SUM(H78:H89)</f>
        <v>1755</v>
      </c>
      <c r="I90" s="88">
        <f t="shared" si="7"/>
        <v>0</v>
      </c>
      <c r="J90" s="88">
        <f t="shared" si="7"/>
        <v>0</v>
      </c>
      <c r="K90" s="88">
        <f>SUM(K78:K89)</f>
        <v>42838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61" t="s">
        <v>0</v>
      </c>
      <c r="E94" s="161"/>
      <c r="F94" s="161"/>
      <c r="G94" s="161"/>
      <c r="H94" s="161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62" t="s">
        <v>1</v>
      </c>
      <c r="E95" s="162"/>
      <c r="F95" s="162"/>
      <c r="G95" s="162"/>
      <c r="H95" s="162"/>
      <c r="I95" s="1"/>
      <c r="J95" s="1"/>
      <c r="K95" s="2"/>
      <c r="L95" s="3" t="s">
        <v>113</v>
      </c>
      <c r="M95" s="105"/>
    </row>
    <row r="96" spans="1:13" x14ac:dyDescent="0.2">
      <c r="A96" s="1"/>
      <c r="B96" s="1"/>
      <c r="C96" s="1"/>
      <c r="D96" s="163" t="s">
        <v>295</v>
      </c>
      <c r="E96" s="163"/>
      <c r="F96" s="163"/>
      <c r="G96" s="163"/>
      <c r="H96" s="163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64" t="s">
        <v>3</v>
      </c>
      <c r="F99" s="164"/>
      <c r="G99" s="165" t="s">
        <v>4</v>
      </c>
      <c r="H99" s="165"/>
      <c r="I99" s="165"/>
      <c r="J99" s="165"/>
      <c r="K99" s="11"/>
      <c r="L99" s="12"/>
      <c r="M99" s="105"/>
    </row>
    <row r="100" spans="1:13" ht="13.5" thickBot="1" x14ac:dyDescent="0.25">
      <c r="A100" s="13" t="s">
        <v>5</v>
      </c>
      <c r="B100" s="166" t="s">
        <v>6</v>
      </c>
      <c r="C100" s="168" t="s">
        <v>7</v>
      </c>
      <c r="D100" s="170" t="s">
        <v>8</v>
      </c>
      <c r="E100" s="151" t="s">
        <v>9</v>
      </c>
      <c r="F100" s="153" t="s">
        <v>10</v>
      </c>
      <c r="G100" s="151" t="s">
        <v>11</v>
      </c>
      <c r="H100" s="153" t="s">
        <v>12</v>
      </c>
      <c r="I100" s="151" t="s">
        <v>10</v>
      </c>
      <c r="J100" s="155" t="s">
        <v>13</v>
      </c>
      <c r="K100" s="157" t="s">
        <v>14</v>
      </c>
      <c r="L100" s="159" t="s">
        <v>15</v>
      </c>
      <c r="M100" s="105"/>
    </row>
    <row r="101" spans="1:13" ht="13.5" thickBot="1" x14ac:dyDescent="0.25">
      <c r="A101" s="95" t="s">
        <v>16</v>
      </c>
      <c r="B101" s="177"/>
      <c r="C101" s="178"/>
      <c r="D101" s="179"/>
      <c r="E101" s="172"/>
      <c r="F101" s="173"/>
      <c r="G101" s="172"/>
      <c r="H101" s="173"/>
      <c r="I101" s="172"/>
      <c r="J101" s="174"/>
      <c r="K101" s="175"/>
      <c r="L101" s="176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50"/>
      <c r="M102" s="105"/>
    </row>
    <row r="103" spans="1:13" ht="33.75" customHeight="1" x14ac:dyDescent="0.2">
      <c r="A103" s="25">
        <v>102</v>
      </c>
      <c r="B103" s="25" t="s">
        <v>114</v>
      </c>
      <c r="C103" s="57" t="s">
        <v>115</v>
      </c>
      <c r="D103" s="57" t="s">
        <v>49</v>
      </c>
      <c r="E103" s="28">
        <v>2062</v>
      </c>
      <c r="F103" s="29"/>
      <c r="G103" s="29"/>
      <c r="H103" s="29"/>
      <c r="I103" s="29"/>
      <c r="J103" s="31"/>
      <c r="K103" s="46">
        <f t="shared" ref="K103:K109" si="8">SUM(E103:F103)-SUM(G103:J103)</f>
        <v>2062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116</v>
      </c>
      <c r="C104" s="26" t="s">
        <v>117</v>
      </c>
      <c r="D104" s="26" t="s">
        <v>49</v>
      </c>
      <c r="E104" s="28">
        <v>3544</v>
      </c>
      <c r="F104" s="29"/>
      <c r="G104" s="29"/>
      <c r="H104" s="29"/>
      <c r="I104" s="29"/>
      <c r="J104" s="31"/>
      <c r="K104" s="46">
        <f t="shared" si="8"/>
        <v>3544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118</v>
      </c>
      <c r="C105" s="26" t="s">
        <v>119</v>
      </c>
      <c r="D105" s="26" t="s">
        <v>35</v>
      </c>
      <c r="E105" s="28">
        <v>4932</v>
      </c>
      <c r="F105" s="29"/>
      <c r="G105" s="29"/>
      <c r="H105" s="29"/>
      <c r="I105" s="29"/>
      <c r="J105" s="31"/>
      <c r="K105" s="46">
        <f t="shared" si="8"/>
        <v>4932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289</v>
      </c>
      <c r="C106" s="26" t="s">
        <v>290</v>
      </c>
      <c r="D106" s="26" t="s">
        <v>54</v>
      </c>
      <c r="E106" s="28">
        <v>8382</v>
      </c>
      <c r="F106" s="29"/>
      <c r="G106" s="29"/>
      <c r="H106" s="29"/>
      <c r="I106" s="29"/>
      <c r="J106" s="31"/>
      <c r="K106" s="46">
        <f t="shared" si="8"/>
        <v>8382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120</v>
      </c>
      <c r="C107" s="26" t="s">
        <v>121</v>
      </c>
      <c r="D107" s="26" t="s">
        <v>54</v>
      </c>
      <c r="E107" s="28">
        <v>3600</v>
      </c>
      <c r="F107" s="29"/>
      <c r="G107" s="29"/>
      <c r="H107" s="29"/>
      <c r="I107" s="29"/>
      <c r="J107" s="31"/>
      <c r="K107" s="46">
        <f t="shared" si="8"/>
        <v>3600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122</v>
      </c>
      <c r="C108" s="26" t="s">
        <v>123</v>
      </c>
      <c r="D108" s="26" t="s">
        <v>54</v>
      </c>
      <c r="E108" s="28">
        <v>2885</v>
      </c>
      <c r="F108" s="29"/>
      <c r="G108" s="29"/>
      <c r="H108" s="29"/>
      <c r="I108" s="29"/>
      <c r="J108" s="31"/>
      <c r="K108" s="46">
        <f t="shared" si="8"/>
        <v>2885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124</v>
      </c>
      <c r="C109" s="26" t="s">
        <v>125</v>
      </c>
      <c r="D109" s="26" t="s">
        <v>54</v>
      </c>
      <c r="E109" s="28">
        <v>2780</v>
      </c>
      <c r="F109" s="29"/>
      <c r="G109" s="29"/>
      <c r="H109" s="29"/>
      <c r="I109" s="29"/>
      <c r="J109" s="31"/>
      <c r="K109" s="46">
        <f t="shared" si="8"/>
        <v>2780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126</v>
      </c>
      <c r="C110" s="26" t="s">
        <v>127</v>
      </c>
      <c r="D110" s="26" t="s">
        <v>49</v>
      </c>
      <c r="E110" s="28">
        <v>1222</v>
      </c>
      <c r="F110" s="29"/>
      <c r="G110" s="29"/>
      <c r="H110" s="29"/>
      <c r="I110" s="29"/>
      <c r="J110" s="31"/>
      <c r="K110" s="46">
        <f>SUM(E110:F110)-SUM(G110:J110)</f>
        <v>1222</v>
      </c>
      <c r="L110" s="53"/>
      <c r="M110" s="106">
        <v>1</v>
      </c>
    </row>
    <row r="111" spans="1:13" ht="33.75" customHeight="1" x14ac:dyDescent="0.2">
      <c r="A111" s="25">
        <v>102</v>
      </c>
      <c r="B111" s="25" t="s">
        <v>128</v>
      </c>
      <c r="C111" s="26" t="s">
        <v>129</v>
      </c>
      <c r="D111" s="26" t="s">
        <v>21</v>
      </c>
      <c r="E111" s="28">
        <v>4933</v>
      </c>
      <c r="F111" s="29"/>
      <c r="G111" s="29"/>
      <c r="H111" s="29"/>
      <c r="I111" s="29"/>
      <c r="J111" s="31"/>
      <c r="K111" s="46">
        <f>SUM(E111:F111)-SUM(G111:J111)</f>
        <v>4933</v>
      </c>
      <c r="L111" s="53"/>
      <c r="M111" s="106">
        <v>1</v>
      </c>
    </row>
    <row r="112" spans="1:13" ht="33.75" customHeight="1" x14ac:dyDescent="0.2">
      <c r="A112" s="25">
        <v>102</v>
      </c>
      <c r="B112" s="25" t="s">
        <v>130</v>
      </c>
      <c r="C112" s="26" t="s">
        <v>131</v>
      </c>
      <c r="D112" s="26" t="s">
        <v>54</v>
      </c>
      <c r="E112" s="28">
        <v>3812</v>
      </c>
      <c r="F112" s="29"/>
      <c r="G112" s="29"/>
      <c r="H112" s="29"/>
      <c r="I112" s="29"/>
      <c r="J112" s="31"/>
      <c r="K112" s="46">
        <f>SUM(E112:F112)-SUM(G112:J112)</f>
        <v>3812</v>
      </c>
      <c r="L112" s="53"/>
      <c r="M112" s="106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38152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38152</v>
      </c>
      <c r="M113" s="104">
        <f>SUM(M103:M112)</f>
        <v>10</v>
      </c>
    </row>
    <row r="114" spans="1:13" ht="50.25" customHeight="1" x14ac:dyDescent="0.2">
      <c r="M114" s="107"/>
    </row>
    <row r="115" spans="1:13" ht="46.5" customHeight="1" x14ac:dyDescent="0.2">
      <c r="M115" s="107"/>
    </row>
    <row r="116" spans="1:13" ht="13.5" thickBot="1" x14ac:dyDescent="0.25">
      <c r="A116" s="1"/>
      <c r="B116" s="1"/>
      <c r="C116" s="1"/>
      <c r="D116" s="161" t="s">
        <v>0</v>
      </c>
      <c r="E116" s="161"/>
      <c r="F116" s="161"/>
      <c r="G116" s="161"/>
      <c r="H116" s="161"/>
      <c r="I116" s="1"/>
      <c r="J116" s="1"/>
      <c r="K116" s="2"/>
      <c r="L116" s="1"/>
      <c r="M116" s="107"/>
    </row>
    <row r="117" spans="1:13" ht="13.5" thickBot="1" x14ac:dyDescent="0.25">
      <c r="A117" s="1"/>
      <c r="B117" s="1"/>
      <c r="C117" s="1"/>
      <c r="D117" s="162" t="s">
        <v>1</v>
      </c>
      <c r="E117" s="162"/>
      <c r="F117" s="162"/>
      <c r="G117" s="162"/>
      <c r="H117" s="162"/>
      <c r="I117" s="1"/>
      <c r="J117" s="1"/>
      <c r="K117" s="2"/>
      <c r="L117" s="3" t="s">
        <v>132</v>
      </c>
      <c r="M117" s="107"/>
    </row>
    <row r="118" spans="1:13" x14ac:dyDescent="0.2">
      <c r="A118" s="1"/>
      <c r="B118" s="1"/>
      <c r="C118" s="1"/>
      <c r="D118" s="163" t="s">
        <v>295</v>
      </c>
      <c r="E118" s="163"/>
      <c r="F118" s="163"/>
      <c r="G118" s="163"/>
      <c r="H118" s="163"/>
      <c r="I118" s="1"/>
      <c r="J118" s="1"/>
      <c r="K118" s="2"/>
      <c r="L118" s="1"/>
      <c r="M118" s="107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</row>
    <row r="120" spans="1:13" ht="13.5" thickBot="1" x14ac:dyDescent="0.25">
      <c r="M120" s="107"/>
    </row>
    <row r="121" spans="1:13" ht="13.5" thickBot="1" x14ac:dyDescent="0.25">
      <c r="A121" s="4"/>
      <c r="B121" s="4"/>
      <c r="C121" s="5"/>
      <c r="D121" s="6"/>
      <c r="E121" s="164" t="s">
        <v>3</v>
      </c>
      <c r="F121" s="164"/>
      <c r="G121" s="165" t="s">
        <v>4</v>
      </c>
      <c r="H121" s="165"/>
      <c r="I121" s="165"/>
      <c r="J121" s="165"/>
      <c r="K121" s="11"/>
      <c r="L121" s="12"/>
      <c r="M121" s="107"/>
    </row>
    <row r="122" spans="1:13" ht="13.5" thickBot="1" x14ac:dyDescent="0.25">
      <c r="A122" s="13" t="s">
        <v>5</v>
      </c>
      <c r="B122" s="166" t="s">
        <v>6</v>
      </c>
      <c r="C122" s="168" t="s">
        <v>7</v>
      </c>
      <c r="D122" s="170" t="s">
        <v>8</v>
      </c>
      <c r="E122" s="151" t="s">
        <v>9</v>
      </c>
      <c r="F122" s="153" t="s">
        <v>10</v>
      </c>
      <c r="G122" s="151" t="s">
        <v>11</v>
      </c>
      <c r="H122" s="153" t="s">
        <v>12</v>
      </c>
      <c r="I122" s="151" t="s">
        <v>10</v>
      </c>
      <c r="J122" s="155" t="s">
        <v>13</v>
      </c>
      <c r="K122" s="157" t="s">
        <v>14</v>
      </c>
      <c r="L122" s="159" t="s">
        <v>15</v>
      </c>
      <c r="M122" s="107"/>
    </row>
    <row r="123" spans="1:13" x14ac:dyDescent="0.2">
      <c r="A123" s="108" t="s">
        <v>16</v>
      </c>
      <c r="B123" s="167"/>
      <c r="C123" s="169"/>
      <c r="D123" s="171"/>
      <c r="E123" s="152"/>
      <c r="F123" s="154"/>
      <c r="G123" s="152"/>
      <c r="H123" s="154"/>
      <c r="I123" s="152"/>
      <c r="J123" s="156"/>
      <c r="K123" s="158"/>
      <c r="L123" s="160"/>
      <c r="M123" s="107"/>
    </row>
    <row r="124" spans="1:13" ht="34.5" customHeight="1" x14ac:dyDescent="0.2">
      <c r="A124" s="109">
        <v>602</v>
      </c>
      <c r="B124" s="109" t="s">
        <v>133</v>
      </c>
      <c r="C124" s="109" t="s">
        <v>134</v>
      </c>
      <c r="D124" s="26" t="s">
        <v>54</v>
      </c>
      <c r="E124" s="28">
        <v>3956</v>
      </c>
      <c r="F124" s="29"/>
      <c r="G124" s="29"/>
      <c r="H124" s="46"/>
      <c r="I124" s="29"/>
      <c r="J124" s="29"/>
      <c r="K124" s="46">
        <f t="shared" ref="K124:K135" si="10">SUM(E124:F124)-SUM(G124:J124)</f>
        <v>3956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135</v>
      </c>
      <c r="C125" s="109" t="s">
        <v>136</v>
      </c>
      <c r="D125" s="26" t="s">
        <v>54</v>
      </c>
      <c r="E125" s="28">
        <v>3038</v>
      </c>
      <c r="F125" s="29"/>
      <c r="G125" s="29"/>
      <c r="H125" s="46"/>
      <c r="I125" s="29"/>
      <c r="J125" s="29"/>
      <c r="K125" s="46">
        <f t="shared" si="10"/>
        <v>3038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137</v>
      </c>
      <c r="C126" s="109" t="s">
        <v>138</v>
      </c>
      <c r="D126" s="26" t="s">
        <v>21</v>
      </c>
      <c r="E126" s="28">
        <v>6746</v>
      </c>
      <c r="F126" s="29"/>
      <c r="G126" s="29"/>
      <c r="H126" s="46"/>
      <c r="I126" s="29"/>
      <c r="J126" s="29"/>
      <c r="K126" s="46">
        <f t="shared" si="10"/>
        <v>6746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139</v>
      </c>
      <c r="C127" s="109" t="s">
        <v>140</v>
      </c>
      <c r="D127" s="26" t="s">
        <v>49</v>
      </c>
      <c r="E127" s="28">
        <v>4219</v>
      </c>
      <c r="F127" s="29"/>
      <c r="G127" s="29"/>
      <c r="H127" s="46"/>
      <c r="I127" s="29"/>
      <c r="J127" s="29"/>
      <c r="K127" s="46">
        <f t="shared" si="10"/>
        <v>4219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141</v>
      </c>
      <c r="C128" s="109" t="s">
        <v>142</v>
      </c>
      <c r="D128" s="26" t="s">
        <v>49</v>
      </c>
      <c r="E128" s="28">
        <v>2065</v>
      </c>
      <c r="F128" s="29"/>
      <c r="G128" s="29"/>
      <c r="H128" s="46"/>
      <c r="I128" s="110"/>
      <c r="J128" s="29"/>
      <c r="K128" s="46">
        <f t="shared" si="10"/>
        <v>2065</v>
      </c>
      <c r="L128" s="85"/>
      <c r="M128" s="107">
        <v>1</v>
      </c>
    </row>
    <row r="129" spans="1:15" ht="33.75" customHeight="1" x14ac:dyDescent="0.2">
      <c r="A129" s="109">
        <v>102</v>
      </c>
      <c r="B129" s="109" t="s">
        <v>143</v>
      </c>
      <c r="C129" s="109" t="s">
        <v>144</v>
      </c>
      <c r="D129" s="26" t="s">
        <v>49</v>
      </c>
      <c r="E129" s="28">
        <v>3000</v>
      </c>
      <c r="F129" s="29"/>
      <c r="G129" s="29"/>
      <c r="H129" s="46"/>
      <c r="I129" s="29"/>
      <c r="J129" s="29"/>
      <c r="K129" s="46">
        <f t="shared" si="10"/>
        <v>3000</v>
      </c>
      <c r="L129" s="85"/>
      <c r="M129" s="107">
        <v>1</v>
      </c>
    </row>
    <row r="130" spans="1:15" ht="33.75" customHeight="1" x14ac:dyDescent="0.2">
      <c r="A130" s="109">
        <v>102</v>
      </c>
      <c r="B130" s="109" t="s">
        <v>145</v>
      </c>
      <c r="C130" s="109" t="s">
        <v>146</v>
      </c>
      <c r="D130" s="26" t="s">
        <v>49</v>
      </c>
      <c r="E130" s="28">
        <v>1539</v>
      </c>
      <c r="F130" s="29"/>
      <c r="G130" s="29"/>
      <c r="H130" s="46"/>
      <c r="I130" s="29"/>
      <c r="J130" s="29"/>
      <c r="K130" s="46">
        <f t="shared" si="10"/>
        <v>1539</v>
      </c>
      <c r="L130" s="85"/>
      <c r="M130" s="107">
        <v>1</v>
      </c>
    </row>
    <row r="131" spans="1:15" ht="33.75" customHeight="1" x14ac:dyDescent="0.2">
      <c r="A131" s="109">
        <v>602</v>
      </c>
      <c r="B131" s="109" t="s">
        <v>147</v>
      </c>
      <c r="C131" s="109" t="s">
        <v>148</v>
      </c>
      <c r="D131" s="26" t="s">
        <v>54</v>
      </c>
      <c r="E131" s="28">
        <v>7486</v>
      </c>
      <c r="F131" s="55"/>
      <c r="G131" s="55"/>
      <c r="H131" s="46"/>
      <c r="I131" s="55"/>
      <c r="J131" s="55"/>
      <c r="K131" s="46">
        <f t="shared" si="10"/>
        <v>7486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149</v>
      </c>
      <c r="C132" s="109" t="s">
        <v>150</v>
      </c>
      <c r="D132" s="26" t="s">
        <v>54</v>
      </c>
      <c r="E132" s="28">
        <v>2620</v>
      </c>
      <c r="F132" s="55"/>
      <c r="G132" s="55"/>
      <c r="H132" s="46"/>
      <c r="I132" s="55"/>
      <c r="J132" s="55"/>
      <c r="K132" s="46">
        <f t="shared" si="10"/>
        <v>2620</v>
      </c>
      <c r="L132" s="109"/>
      <c r="M132" s="107">
        <v>1</v>
      </c>
    </row>
    <row r="133" spans="1:15" ht="33.75" customHeight="1" x14ac:dyDescent="0.2">
      <c r="A133" s="109">
        <v>102</v>
      </c>
      <c r="B133" s="109" t="s">
        <v>151</v>
      </c>
      <c r="C133" s="109" t="s">
        <v>152</v>
      </c>
      <c r="D133" s="26" t="s">
        <v>54</v>
      </c>
      <c r="E133" s="28">
        <v>3815</v>
      </c>
      <c r="F133" s="55"/>
      <c r="G133" s="55"/>
      <c r="H133" s="46"/>
      <c r="I133" s="55"/>
      <c r="J133" s="55"/>
      <c r="K133" s="46">
        <f t="shared" si="10"/>
        <v>3815</v>
      </c>
      <c r="L133" s="109"/>
      <c r="M133" s="107">
        <v>1</v>
      </c>
    </row>
    <row r="134" spans="1:15" ht="33.75" customHeight="1" x14ac:dyDescent="0.2">
      <c r="A134" s="109">
        <v>102</v>
      </c>
      <c r="B134" s="109" t="s">
        <v>153</v>
      </c>
      <c r="C134" s="109" t="s">
        <v>154</v>
      </c>
      <c r="D134" s="26" t="s">
        <v>54</v>
      </c>
      <c r="E134" s="28">
        <v>2400</v>
      </c>
      <c r="F134" s="55"/>
      <c r="G134" s="55"/>
      <c r="H134" s="46"/>
      <c r="I134" s="55"/>
      <c r="J134" s="55"/>
      <c r="K134" s="46">
        <f t="shared" si="10"/>
        <v>2400</v>
      </c>
      <c r="L134" s="109"/>
      <c r="M134" s="107">
        <v>1</v>
      </c>
      <c r="O134" s="145"/>
    </row>
    <row r="135" spans="1:15" ht="33.75" customHeight="1" x14ac:dyDescent="0.2">
      <c r="A135" s="109">
        <v>102</v>
      </c>
      <c r="B135" s="109" t="s">
        <v>155</v>
      </c>
      <c r="C135" s="109" t="s">
        <v>156</v>
      </c>
      <c r="D135" s="26" t="s">
        <v>54</v>
      </c>
      <c r="E135" s="28">
        <v>5506</v>
      </c>
      <c r="F135" s="55"/>
      <c r="G135" s="55"/>
      <c r="H135" s="46"/>
      <c r="I135" s="55"/>
      <c r="J135" s="55"/>
      <c r="K135" s="46">
        <f t="shared" si="10"/>
        <v>5506</v>
      </c>
      <c r="L135" s="109"/>
      <c r="M135" s="107">
        <v>1</v>
      </c>
    </row>
    <row r="136" spans="1:15" ht="13.5" thickBot="1" x14ac:dyDescent="0.25">
      <c r="D136" s="49" t="s">
        <v>18</v>
      </c>
      <c r="E136" s="88">
        <f>SUM(E124:E135)</f>
        <v>46390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46390</v>
      </c>
      <c r="M136" s="104">
        <f>SUM(M124:M135)</f>
        <v>12</v>
      </c>
    </row>
    <row r="137" spans="1:15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</row>
    <row r="138" spans="1:15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</row>
    <row r="139" spans="1:15" ht="13.5" thickBot="1" x14ac:dyDescent="0.25">
      <c r="A139" s="1"/>
      <c r="B139" s="1"/>
      <c r="C139" s="1"/>
      <c r="D139" s="161" t="s">
        <v>0</v>
      </c>
      <c r="E139" s="161"/>
      <c r="F139" s="161"/>
      <c r="G139" s="161"/>
      <c r="H139" s="161"/>
      <c r="I139" s="1"/>
      <c r="J139" s="1"/>
      <c r="K139" s="2"/>
      <c r="L139" s="1"/>
      <c r="M139" s="107"/>
    </row>
    <row r="140" spans="1:15" ht="13.5" thickBot="1" x14ac:dyDescent="0.25">
      <c r="A140" s="1"/>
      <c r="B140" s="1"/>
      <c r="C140" s="1"/>
      <c r="D140" s="162" t="s">
        <v>1</v>
      </c>
      <c r="E140" s="162"/>
      <c r="F140" s="162"/>
      <c r="G140" s="162"/>
      <c r="H140" s="162"/>
      <c r="I140" s="1"/>
      <c r="J140" s="1"/>
      <c r="K140" s="2"/>
      <c r="L140" s="3" t="s">
        <v>157</v>
      </c>
      <c r="M140" s="107"/>
    </row>
    <row r="141" spans="1:15" x14ac:dyDescent="0.2">
      <c r="A141" s="1"/>
      <c r="B141" s="1"/>
      <c r="C141" s="1"/>
      <c r="D141" s="163" t="s">
        <v>295</v>
      </c>
      <c r="E141" s="163"/>
      <c r="F141" s="163"/>
      <c r="G141" s="163"/>
      <c r="H141" s="163"/>
      <c r="I141" s="1"/>
      <c r="J141" s="1"/>
      <c r="K141" s="2"/>
      <c r="L141" s="1"/>
      <c r="M141" s="107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</row>
    <row r="143" spans="1:15" ht="13.5" thickBot="1" x14ac:dyDescent="0.25">
      <c r="M143" s="107"/>
    </row>
    <row r="144" spans="1:15" ht="13.5" thickBot="1" x14ac:dyDescent="0.25">
      <c r="A144" s="4"/>
      <c r="B144" s="4"/>
      <c r="C144" s="5"/>
      <c r="D144" s="6"/>
      <c r="E144" s="164" t="s">
        <v>3</v>
      </c>
      <c r="F144" s="164"/>
      <c r="G144" s="165" t="s">
        <v>4</v>
      </c>
      <c r="H144" s="165"/>
      <c r="I144" s="165"/>
      <c r="J144" s="165"/>
      <c r="K144" s="11"/>
      <c r="L144" s="12"/>
      <c r="M144" s="107"/>
    </row>
    <row r="145" spans="1:13" ht="13.5" thickBot="1" x14ac:dyDescent="0.25">
      <c r="A145" s="13" t="s">
        <v>5</v>
      </c>
      <c r="B145" s="166" t="s">
        <v>6</v>
      </c>
      <c r="C145" s="168" t="s">
        <v>7</v>
      </c>
      <c r="D145" s="170" t="s">
        <v>8</v>
      </c>
      <c r="E145" s="151" t="s">
        <v>9</v>
      </c>
      <c r="F145" s="153" t="s">
        <v>10</v>
      </c>
      <c r="G145" s="151" t="s">
        <v>11</v>
      </c>
      <c r="H145" s="153" t="s">
        <v>12</v>
      </c>
      <c r="I145" s="151" t="s">
        <v>10</v>
      </c>
      <c r="J145" s="155" t="s">
        <v>13</v>
      </c>
      <c r="K145" s="157" t="s">
        <v>14</v>
      </c>
      <c r="L145" s="159" t="s">
        <v>15</v>
      </c>
      <c r="M145" s="107"/>
    </row>
    <row r="146" spans="1:13" x14ac:dyDescent="0.2">
      <c r="A146" s="108" t="s">
        <v>16</v>
      </c>
      <c r="B146" s="167"/>
      <c r="C146" s="169"/>
      <c r="D146" s="171"/>
      <c r="E146" s="152"/>
      <c r="F146" s="154"/>
      <c r="G146" s="152"/>
      <c r="H146" s="154"/>
      <c r="I146" s="152"/>
      <c r="J146" s="156"/>
      <c r="K146" s="158"/>
      <c r="L146" s="160"/>
      <c r="M146" s="107"/>
    </row>
    <row r="147" spans="1:13" ht="36.75" customHeight="1" x14ac:dyDescent="0.2">
      <c r="A147" s="109">
        <v>102</v>
      </c>
      <c r="B147" s="109" t="s">
        <v>158</v>
      </c>
      <c r="C147" s="109" t="s">
        <v>159</v>
      </c>
      <c r="D147" s="26" t="s">
        <v>54</v>
      </c>
      <c r="E147" s="28">
        <v>3317</v>
      </c>
      <c r="F147" s="29"/>
      <c r="G147" s="29"/>
      <c r="H147" s="29"/>
      <c r="I147" s="29"/>
      <c r="J147" s="29"/>
      <c r="K147" s="46">
        <f t="shared" ref="K147:K158" si="12">SUM(E147:F147)-SUM(G147:J147)</f>
        <v>3317</v>
      </c>
      <c r="L147" s="85"/>
      <c r="M147" s="107">
        <v>1</v>
      </c>
    </row>
    <row r="148" spans="1:13" ht="34.5" customHeight="1" x14ac:dyDescent="0.2">
      <c r="A148" s="109">
        <v>102</v>
      </c>
      <c r="B148" s="109" t="s">
        <v>160</v>
      </c>
      <c r="C148" s="109" t="s">
        <v>161</v>
      </c>
      <c r="D148" s="26" t="s">
        <v>54</v>
      </c>
      <c r="E148" s="28">
        <v>3304</v>
      </c>
      <c r="F148" s="29"/>
      <c r="G148" s="29"/>
      <c r="H148" s="29"/>
      <c r="I148" s="29"/>
      <c r="J148" s="29"/>
      <c r="K148" s="46">
        <f t="shared" si="12"/>
        <v>3304</v>
      </c>
      <c r="L148" s="85"/>
      <c r="M148" s="107">
        <v>1</v>
      </c>
    </row>
    <row r="149" spans="1:13" ht="35.25" customHeight="1" x14ac:dyDescent="0.2">
      <c r="A149" s="109">
        <v>602</v>
      </c>
      <c r="B149" s="109" t="s">
        <v>162</v>
      </c>
      <c r="C149" s="109" t="s">
        <v>163</v>
      </c>
      <c r="D149" s="26" t="s">
        <v>54</v>
      </c>
      <c r="E149" s="28">
        <v>6705</v>
      </c>
      <c r="F149" s="29"/>
      <c r="G149" s="29"/>
      <c r="H149" s="29"/>
      <c r="I149" s="29"/>
      <c r="J149" s="29"/>
      <c r="K149" s="46">
        <f t="shared" si="12"/>
        <v>6705</v>
      </c>
      <c r="L149" s="85"/>
      <c r="M149" s="107">
        <v>1</v>
      </c>
    </row>
    <row r="150" spans="1:13" ht="33" customHeight="1" x14ac:dyDescent="0.2">
      <c r="A150" s="109">
        <v>102</v>
      </c>
      <c r="B150" s="109" t="s">
        <v>164</v>
      </c>
      <c r="C150" s="109" t="s">
        <v>165</v>
      </c>
      <c r="D150" s="26" t="s">
        <v>54</v>
      </c>
      <c r="E150" s="28">
        <v>4002</v>
      </c>
      <c r="F150" s="29"/>
      <c r="G150" s="29"/>
      <c r="H150" s="29"/>
      <c r="I150" s="29"/>
      <c r="J150" s="29"/>
      <c r="K150" s="46">
        <f t="shared" si="12"/>
        <v>4002</v>
      </c>
      <c r="L150" s="85"/>
      <c r="M150" s="107">
        <v>1</v>
      </c>
    </row>
    <row r="151" spans="1:13" ht="36" customHeight="1" x14ac:dyDescent="0.2">
      <c r="A151" s="109">
        <v>102</v>
      </c>
      <c r="B151" s="109" t="s">
        <v>166</v>
      </c>
      <c r="C151" s="109" t="s">
        <v>167</v>
      </c>
      <c r="D151" s="26" t="s">
        <v>54</v>
      </c>
      <c r="E151" s="28">
        <v>3177</v>
      </c>
      <c r="F151" s="29"/>
      <c r="G151" s="29"/>
      <c r="H151" s="29"/>
      <c r="I151" s="29"/>
      <c r="J151" s="29"/>
      <c r="K151" s="46">
        <f t="shared" si="12"/>
        <v>3177</v>
      </c>
      <c r="L151" s="85"/>
      <c r="M151" s="107">
        <v>1</v>
      </c>
    </row>
    <row r="152" spans="1:13" ht="31.5" customHeight="1" x14ac:dyDescent="0.2">
      <c r="A152" s="109">
        <v>102</v>
      </c>
      <c r="B152" s="109" t="s">
        <v>168</v>
      </c>
      <c r="C152" s="109" t="s">
        <v>169</v>
      </c>
      <c r="D152" s="26" t="s">
        <v>54</v>
      </c>
      <c r="E152" s="28">
        <v>7622</v>
      </c>
      <c r="F152" s="29"/>
      <c r="G152" s="29"/>
      <c r="H152" s="29"/>
      <c r="I152" s="29"/>
      <c r="J152" s="29"/>
      <c r="K152" s="46">
        <f t="shared" si="12"/>
        <v>7622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170</v>
      </c>
      <c r="C153" s="109" t="s">
        <v>171</v>
      </c>
      <c r="D153" s="26" t="s">
        <v>54</v>
      </c>
      <c r="E153" s="28">
        <v>4681</v>
      </c>
      <c r="F153" s="29"/>
      <c r="G153" s="29"/>
      <c r="H153" s="29"/>
      <c r="I153" s="29"/>
      <c r="J153" s="29"/>
      <c r="K153" s="46">
        <f t="shared" si="12"/>
        <v>4681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172</v>
      </c>
      <c r="C154" s="109" t="s">
        <v>173</v>
      </c>
      <c r="D154" s="26" t="s">
        <v>54</v>
      </c>
      <c r="E154" s="28">
        <v>5125</v>
      </c>
      <c r="F154" s="29"/>
      <c r="G154" s="29"/>
      <c r="H154" s="29"/>
      <c r="I154" s="29"/>
      <c r="J154" s="29"/>
      <c r="K154" s="46">
        <f t="shared" si="12"/>
        <v>5125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174</v>
      </c>
      <c r="C155" s="109" t="s">
        <v>175</v>
      </c>
      <c r="D155" s="26" t="s">
        <v>54</v>
      </c>
      <c r="E155" s="28">
        <v>3210</v>
      </c>
      <c r="F155" s="29"/>
      <c r="G155" s="29"/>
      <c r="H155" s="29"/>
      <c r="I155" s="29"/>
      <c r="J155" s="29"/>
      <c r="K155" s="46">
        <f t="shared" si="12"/>
        <v>3210</v>
      </c>
      <c r="L155" s="85"/>
      <c r="M155" s="107">
        <v>1</v>
      </c>
    </row>
    <row r="156" spans="1:13" ht="39.75" customHeight="1" x14ac:dyDescent="0.2">
      <c r="A156" s="109">
        <v>102</v>
      </c>
      <c r="B156" s="109" t="s">
        <v>176</v>
      </c>
      <c r="C156" s="109" t="s">
        <v>177</v>
      </c>
      <c r="D156" s="26" t="s">
        <v>49</v>
      </c>
      <c r="E156" s="28">
        <v>1351</v>
      </c>
      <c r="F156" s="29"/>
      <c r="G156" s="29"/>
      <c r="H156" s="29"/>
      <c r="I156" s="29"/>
      <c r="J156" s="29"/>
      <c r="K156" s="46">
        <f>SUM(E156:F156)-SUM(G156:J156)</f>
        <v>1351</v>
      </c>
      <c r="L156" s="85"/>
      <c r="M156" s="107">
        <v>1</v>
      </c>
    </row>
    <row r="157" spans="1:13" ht="39.75" customHeight="1" x14ac:dyDescent="0.2">
      <c r="A157" s="109">
        <v>102</v>
      </c>
      <c r="B157" s="109" t="s">
        <v>178</v>
      </c>
      <c r="C157" s="109" t="s">
        <v>179</v>
      </c>
      <c r="D157" s="26" t="s">
        <v>49</v>
      </c>
      <c r="E157" s="28">
        <v>3128</v>
      </c>
      <c r="F157" s="29"/>
      <c r="G157" s="29"/>
      <c r="H157" s="29"/>
      <c r="I157" s="29"/>
      <c r="J157" s="29"/>
      <c r="K157" s="46">
        <f t="shared" si="12"/>
        <v>3128</v>
      </c>
      <c r="L157" s="85"/>
      <c r="M157" s="107">
        <v>1</v>
      </c>
    </row>
    <row r="158" spans="1:13" ht="39.75" customHeight="1" x14ac:dyDescent="0.2">
      <c r="A158" s="109">
        <v>602</v>
      </c>
      <c r="B158" s="109" t="s">
        <v>180</v>
      </c>
      <c r="C158" s="109" t="s">
        <v>181</v>
      </c>
      <c r="D158" s="26" t="s">
        <v>49</v>
      </c>
      <c r="E158" s="28">
        <v>2063</v>
      </c>
      <c r="F158" s="29"/>
      <c r="G158" s="29"/>
      <c r="H158" s="29"/>
      <c r="I158" s="29"/>
      <c r="J158" s="29"/>
      <c r="K158" s="46">
        <f t="shared" si="12"/>
        <v>2063</v>
      </c>
      <c r="L158" s="85"/>
      <c r="M158" s="107">
        <v>1</v>
      </c>
    </row>
    <row r="159" spans="1:13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47685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47685</v>
      </c>
      <c r="L159" s="87"/>
      <c r="M159" s="107">
        <f>SUM(M147:M158)</f>
        <v>12</v>
      </c>
    </row>
    <row r="160" spans="1:13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</row>
    <row r="164" spans="1:13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</row>
    <row r="165" spans="1:13" ht="13.5" thickBot="1" x14ac:dyDescent="0.25">
      <c r="A165" s="1"/>
      <c r="B165" s="1"/>
      <c r="C165" s="1"/>
      <c r="D165" s="161" t="s">
        <v>0</v>
      </c>
      <c r="E165" s="161"/>
      <c r="F165" s="161"/>
      <c r="G165" s="161"/>
      <c r="H165" s="161"/>
      <c r="I165" s="1"/>
      <c r="J165" s="1"/>
      <c r="K165" s="2"/>
      <c r="L165" s="1"/>
      <c r="M165" s="107"/>
    </row>
    <row r="166" spans="1:13" ht="13.5" thickBot="1" x14ac:dyDescent="0.25">
      <c r="A166" s="1"/>
      <c r="B166" s="1"/>
      <c r="D166" s="162" t="s">
        <v>1</v>
      </c>
      <c r="E166" s="162"/>
      <c r="F166" s="162"/>
      <c r="G166" s="162"/>
      <c r="H166" s="162"/>
      <c r="I166" s="1"/>
      <c r="J166" s="1"/>
      <c r="K166" s="2"/>
      <c r="L166" s="3" t="s">
        <v>182</v>
      </c>
      <c r="M166" s="107"/>
    </row>
    <row r="167" spans="1:13" x14ac:dyDescent="0.2">
      <c r="A167" s="1"/>
      <c r="B167" s="1"/>
      <c r="C167" s="1"/>
      <c r="D167" s="163" t="s">
        <v>295</v>
      </c>
      <c r="E167" s="163"/>
      <c r="F167" s="163"/>
      <c r="G167" s="163"/>
      <c r="H167" s="163"/>
      <c r="I167" s="1"/>
      <c r="J167" s="1"/>
      <c r="K167" s="2"/>
      <c r="L167" s="1"/>
      <c r="M167" s="107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</row>
    <row r="169" spans="1:13" ht="13.5" thickBot="1" x14ac:dyDescent="0.25">
      <c r="M169" s="107"/>
    </row>
    <row r="170" spans="1:13" ht="13.5" thickBot="1" x14ac:dyDescent="0.25">
      <c r="A170" s="4"/>
      <c r="B170" s="4"/>
      <c r="C170" s="5"/>
      <c r="D170" s="6"/>
      <c r="E170" s="164" t="s">
        <v>3</v>
      </c>
      <c r="F170" s="164"/>
      <c r="G170" s="165" t="s">
        <v>4</v>
      </c>
      <c r="H170" s="165"/>
      <c r="I170" s="165"/>
      <c r="J170" s="165"/>
      <c r="K170" s="11"/>
      <c r="L170" s="12"/>
      <c r="M170" s="107"/>
    </row>
    <row r="171" spans="1:13" ht="13.5" customHeight="1" thickBot="1" x14ac:dyDescent="0.25">
      <c r="A171" s="13" t="s">
        <v>5</v>
      </c>
      <c r="B171" s="166" t="s">
        <v>6</v>
      </c>
      <c r="C171" s="168" t="s">
        <v>7</v>
      </c>
      <c r="D171" s="170" t="s">
        <v>8</v>
      </c>
      <c r="E171" s="151" t="s">
        <v>9</v>
      </c>
      <c r="F171" s="153" t="s">
        <v>10</v>
      </c>
      <c r="G171" s="151" t="s">
        <v>11</v>
      </c>
      <c r="H171" s="153" t="s">
        <v>12</v>
      </c>
      <c r="I171" s="151" t="s">
        <v>10</v>
      </c>
      <c r="J171" s="155" t="s">
        <v>13</v>
      </c>
      <c r="K171" s="157" t="s">
        <v>14</v>
      </c>
      <c r="L171" s="159" t="s">
        <v>15</v>
      </c>
      <c r="M171" s="107"/>
    </row>
    <row r="172" spans="1:13" x14ac:dyDescent="0.2">
      <c r="A172" s="108" t="s">
        <v>16</v>
      </c>
      <c r="B172" s="167"/>
      <c r="C172" s="169"/>
      <c r="D172" s="171"/>
      <c r="E172" s="152"/>
      <c r="F172" s="154"/>
      <c r="G172" s="152"/>
      <c r="H172" s="154"/>
      <c r="I172" s="152"/>
      <c r="J172" s="156"/>
      <c r="K172" s="158"/>
      <c r="L172" s="160"/>
      <c r="M172" s="107"/>
    </row>
    <row r="173" spans="1:13" ht="39.75" customHeight="1" x14ac:dyDescent="0.2">
      <c r="A173" s="109">
        <v>102</v>
      </c>
      <c r="B173" s="109" t="s">
        <v>183</v>
      </c>
      <c r="C173" s="109" t="s">
        <v>219</v>
      </c>
      <c r="D173" s="26" t="s">
        <v>54</v>
      </c>
      <c r="E173" s="28">
        <v>4769</v>
      </c>
      <c r="F173" s="29"/>
      <c r="G173" s="29"/>
      <c r="H173" s="46"/>
      <c r="I173" s="29"/>
      <c r="J173" s="29"/>
      <c r="K173" s="46">
        <f>SUM(E173:F173)-SUM(G173:J173)</f>
        <v>4769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184</v>
      </c>
      <c r="C174" s="109" t="s">
        <v>185</v>
      </c>
      <c r="D174" s="26" t="s">
        <v>54</v>
      </c>
      <c r="E174" s="28">
        <v>2400</v>
      </c>
      <c r="F174" s="29"/>
      <c r="G174" s="29"/>
      <c r="H174" s="46"/>
      <c r="I174" s="29"/>
      <c r="J174" s="29"/>
      <c r="K174" s="46">
        <f>SUM(E174:F174)-SUM(G174:J174)</f>
        <v>2400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186</v>
      </c>
      <c r="C175" s="109" t="s">
        <v>187</v>
      </c>
      <c r="D175" s="26" t="s">
        <v>49</v>
      </c>
      <c r="E175" s="28">
        <v>5294</v>
      </c>
      <c r="F175" s="29"/>
      <c r="G175" s="29"/>
      <c r="H175" s="46"/>
      <c r="I175" s="29"/>
      <c r="J175" s="29"/>
      <c r="K175" s="46">
        <f>SUM(E175:F175)-SUM(G175:J175)</f>
        <v>5294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188</v>
      </c>
      <c r="C176" s="109" t="s">
        <v>189</v>
      </c>
      <c r="D176" s="26" t="s">
        <v>54</v>
      </c>
      <c r="E176" s="28">
        <v>5029</v>
      </c>
      <c r="F176" s="29"/>
      <c r="G176" s="29"/>
      <c r="H176" s="46"/>
      <c r="I176" s="29"/>
      <c r="J176" s="29"/>
      <c r="K176" s="46">
        <f>SUM(E176:F176)-SUM(G176:J176)</f>
        <v>5029</v>
      </c>
      <c r="L176" s="85"/>
      <c r="M176" s="107">
        <v>1</v>
      </c>
    </row>
    <row r="177" spans="1:15" ht="39.75" customHeight="1" x14ac:dyDescent="0.2">
      <c r="A177" s="109">
        <v>102</v>
      </c>
      <c r="B177" s="109" t="s">
        <v>190</v>
      </c>
      <c r="C177" s="109" t="s">
        <v>191</v>
      </c>
      <c r="D177" s="26" t="s">
        <v>49</v>
      </c>
      <c r="E177" s="28">
        <v>1801</v>
      </c>
      <c r="F177" s="29"/>
      <c r="G177" s="29"/>
      <c r="H177" s="46"/>
      <c r="I177" s="29"/>
      <c r="J177" s="29"/>
      <c r="K177" s="46">
        <f t="shared" ref="K177:K201" si="14">SUM(E177:F177)-SUM(G177:J177)</f>
        <v>1801</v>
      </c>
      <c r="L177" s="85"/>
      <c r="M177" s="107">
        <v>1</v>
      </c>
    </row>
    <row r="178" spans="1:15" ht="39.75" customHeight="1" x14ac:dyDescent="0.2">
      <c r="A178" s="109">
        <v>102</v>
      </c>
      <c r="B178" s="109" t="s">
        <v>192</v>
      </c>
      <c r="C178" s="109" t="s">
        <v>193</v>
      </c>
      <c r="D178" s="26" t="s">
        <v>49</v>
      </c>
      <c r="E178" s="28">
        <v>3125</v>
      </c>
      <c r="F178" s="29"/>
      <c r="G178" s="29"/>
      <c r="H178" s="46"/>
      <c r="I178" s="29"/>
      <c r="J178" s="29"/>
      <c r="K178" s="46">
        <f t="shared" si="14"/>
        <v>3125</v>
      </c>
      <c r="L178" s="85"/>
      <c r="M178" s="113">
        <v>1</v>
      </c>
    </row>
    <row r="179" spans="1:15" ht="39.75" customHeight="1" x14ac:dyDescent="0.2">
      <c r="A179" s="109">
        <v>602</v>
      </c>
      <c r="B179" s="109" t="s">
        <v>194</v>
      </c>
      <c r="C179" s="109" t="s">
        <v>195</v>
      </c>
      <c r="D179" s="109" t="s">
        <v>54</v>
      </c>
      <c r="E179" s="28">
        <v>5029</v>
      </c>
      <c r="F179" s="29"/>
      <c r="G179" s="29"/>
      <c r="H179" s="46">
        <v>420</v>
      </c>
      <c r="I179" s="29"/>
      <c r="J179" s="29"/>
      <c r="K179" s="46">
        <f t="shared" si="14"/>
        <v>4609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196</v>
      </c>
      <c r="C180" s="109" t="s">
        <v>197</v>
      </c>
      <c r="D180" s="109" t="s">
        <v>54</v>
      </c>
      <c r="E180" s="28">
        <v>4141</v>
      </c>
      <c r="F180" s="29"/>
      <c r="G180" s="29"/>
      <c r="H180" s="46"/>
      <c r="I180" s="29"/>
      <c r="J180" s="29"/>
      <c r="K180" s="46">
        <f t="shared" si="14"/>
        <v>4141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198</v>
      </c>
      <c r="C181" s="109" t="s">
        <v>199</v>
      </c>
      <c r="D181" s="26" t="s">
        <v>21</v>
      </c>
      <c r="E181" s="28">
        <v>9676</v>
      </c>
      <c r="F181" s="29"/>
      <c r="G181" s="29"/>
      <c r="H181" s="46"/>
      <c r="I181" s="29"/>
      <c r="J181" s="29"/>
      <c r="K181" s="46">
        <f t="shared" si="14"/>
        <v>9676</v>
      </c>
      <c r="L181" s="85"/>
      <c r="M181" s="113">
        <v>1</v>
      </c>
    </row>
    <row r="182" spans="1:15" ht="39.75" customHeight="1" x14ac:dyDescent="0.2">
      <c r="A182" s="109">
        <v>102</v>
      </c>
      <c r="B182" s="109" t="s">
        <v>200</v>
      </c>
      <c r="C182" s="109" t="s">
        <v>201</v>
      </c>
      <c r="D182" s="26" t="s">
        <v>21</v>
      </c>
      <c r="E182" s="28">
        <v>12706</v>
      </c>
      <c r="F182" s="29"/>
      <c r="G182" s="29"/>
      <c r="H182" s="46"/>
      <c r="I182" s="29"/>
      <c r="J182" s="29"/>
      <c r="K182" s="46">
        <f t="shared" si="14"/>
        <v>12706</v>
      </c>
      <c r="L182" s="85"/>
      <c r="M182" s="113">
        <v>1</v>
      </c>
    </row>
    <row r="183" spans="1:15" ht="39.75" customHeight="1" x14ac:dyDescent="0.2">
      <c r="A183" s="109">
        <v>102</v>
      </c>
      <c r="B183" s="109" t="s">
        <v>202</v>
      </c>
      <c r="C183" s="109" t="s">
        <v>203</v>
      </c>
      <c r="D183" s="26" t="s">
        <v>21</v>
      </c>
      <c r="E183" s="28">
        <v>16938</v>
      </c>
      <c r="F183" s="29"/>
      <c r="G183" s="29"/>
      <c r="H183" s="46"/>
      <c r="I183" s="29"/>
      <c r="J183" s="29"/>
      <c r="K183" s="46">
        <f t="shared" si="14"/>
        <v>16938</v>
      </c>
      <c r="L183" s="85"/>
      <c r="M183" s="113">
        <v>1</v>
      </c>
    </row>
    <row r="184" spans="1:15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70908</v>
      </c>
      <c r="F184" s="88">
        <f t="shared" si="15"/>
        <v>0</v>
      </c>
      <c r="G184" s="88">
        <f t="shared" si="15"/>
        <v>0</v>
      </c>
      <c r="H184" s="88">
        <f t="shared" si="15"/>
        <v>420</v>
      </c>
      <c r="I184" s="88">
        <f t="shared" si="15"/>
        <v>0</v>
      </c>
      <c r="J184" s="144">
        <f t="shared" si="15"/>
        <v>0</v>
      </c>
      <c r="K184" s="88">
        <f t="shared" si="15"/>
        <v>70488</v>
      </c>
      <c r="L184" s="138"/>
      <c r="M184" s="104">
        <f>SUM(M167:M183)</f>
        <v>11</v>
      </c>
    </row>
    <row r="185" spans="1:15" ht="39.75" customHeight="1" x14ac:dyDescent="0.2">
      <c r="A185" s="112"/>
      <c r="B185" s="112"/>
      <c r="C185" s="112"/>
      <c r="D185" s="139"/>
      <c r="E185" s="140"/>
      <c r="F185" s="141"/>
      <c r="G185" s="141"/>
      <c r="H185" s="142"/>
      <c r="I185" s="141"/>
      <c r="J185" s="141"/>
      <c r="K185" s="142"/>
      <c r="L185" s="87"/>
      <c r="M185" s="113"/>
      <c r="N185" s="87"/>
      <c r="O185" s="87"/>
    </row>
    <row r="186" spans="1:15" ht="64.5" customHeight="1" x14ac:dyDescent="0.2">
      <c r="A186" s="112"/>
      <c r="B186" s="112"/>
      <c r="C186" s="112"/>
      <c r="D186" s="139"/>
      <c r="E186" s="140"/>
      <c r="F186" s="141"/>
      <c r="G186" s="141"/>
      <c r="H186" s="142"/>
      <c r="I186" s="141"/>
      <c r="J186" s="141"/>
      <c r="K186" s="142"/>
      <c r="L186" s="87"/>
      <c r="M186" s="113"/>
      <c r="N186" s="87"/>
      <c r="O186" s="87"/>
    </row>
    <row r="187" spans="1:15" ht="13.5" thickBot="1" x14ac:dyDescent="0.25">
      <c r="A187" s="1"/>
      <c r="B187" s="1"/>
      <c r="C187" s="1"/>
      <c r="D187" s="161" t="s">
        <v>0</v>
      </c>
      <c r="E187" s="161"/>
      <c r="F187" s="161"/>
      <c r="G187" s="161"/>
      <c r="H187" s="161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"/>
      <c r="D188" s="162" t="s">
        <v>1</v>
      </c>
      <c r="E188" s="162"/>
      <c r="F188" s="162"/>
      <c r="G188" s="162"/>
      <c r="H188" s="162"/>
      <c r="I188" s="1"/>
      <c r="J188" s="1"/>
      <c r="K188" s="2"/>
      <c r="L188" s="3" t="s">
        <v>218</v>
      </c>
      <c r="M188" s="107"/>
    </row>
    <row r="189" spans="1:15" x14ac:dyDescent="0.2">
      <c r="A189" s="1"/>
      <c r="B189" s="1"/>
      <c r="C189" s="1"/>
      <c r="D189" s="163" t="s">
        <v>295</v>
      </c>
      <c r="E189" s="163"/>
      <c r="F189" s="163"/>
      <c r="G189" s="163"/>
      <c r="H189" s="163"/>
      <c r="I189" s="1"/>
      <c r="J189" s="1"/>
      <c r="K189" s="2"/>
      <c r="L189" s="1"/>
      <c r="M189" s="107"/>
    </row>
    <row r="190" spans="1:15" ht="13.5" thickBot="1" x14ac:dyDescent="0.25">
      <c r="A190" s="1"/>
      <c r="B190" s="1"/>
      <c r="C190" s="143"/>
      <c r="D190" s="71"/>
      <c r="E190" s="71"/>
      <c r="F190" s="71"/>
      <c r="G190" s="71"/>
      <c r="H190" s="71"/>
      <c r="I190" s="143"/>
      <c r="J190" s="1"/>
      <c r="K190" s="2"/>
      <c r="L190" s="1"/>
      <c r="M190" s="107"/>
    </row>
    <row r="191" spans="1:15" ht="13.5" thickBot="1" x14ac:dyDescent="0.25">
      <c r="A191" s="4"/>
      <c r="B191" s="4"/>
      <c r="C191" s="5"/>
      <c r="D191" s="6"/>
      <c r="E191" s="164" t="s">
        <v>3</v>
      </c>
      <c r="F191" s="164"/>
      <c r="G191" s="165" t="s">
        <v>4</v>
      </c>
      <c r="H191" s="165"/>
      <c r="I191" s="165"/>
      <c r="J191" s="165"/>
      <c r="K191" s="11"/>
      <c r="L191" s="12"/>
      <c r="M191" s="107"/>
    </row>
    <row r="192" spans="1:15" ht="13.5" customHeight="1" thickBot="1" x14ac:dyDescent="0.25">
      <c r="A192" s="13" t="s">
        <v>5</v>
      </c>
      <c r="B192" s="166" t="s">
        <v>6</v>
      </c>
      <c r="C192" s="168" t="s">
        <v>7</v>
      </c>
      <c r="D192" s="170" t="s">
        <v>8</v>
      </c>
      <c r="E192" s="151" t="s">
        <v>9</v>
      </c>
      <c r="F192" s="153" t="s">
        <v>10</v>
      </c>
      <c r="G192" s="151" t="s">
        <v>11</v>
      </c>
      <c r="H192" s="153" t="s">
        <v>12</v>
      </c>
      <c r="I192" s="151" t="s">
        <v>10</v>
      </c>
      <c r="J192" s="155" t="s">
        <v>13</v>
      </c>
      <c r="K192" s="157" t="s">
        <v>14</v>
      </c>
      <c r="L192" s="159" t="s">
        <v>15</v>
      </c>
      <c r="M192" s="107"/>
    </row>
    <row r="193" spans="1:13" x14ac:dyDescent="0.2">
      <c r="A193" s="108" t="s">
        <v>16</v>
      </c>
      <c r="B193" s="167"/>
      <c r="C193" s="169"/>
      <c r="D193" s="171"/>
      <c r="E193" s="152"/>
      <c r="F193" s="154"/>
      <c r="G193" s="152"/>
      <c r="H193" s="154"/>
      <c r="I193" s="152"/>
      <c r="J193" s="156"/>
      <c r="K193" s="158"/>
      <c r="L193" s="160"/>
      <c r="M193" s="107"/>
    </row>
    <row r="194" spans="1:13" ht="39.75" customHeight="1" x14ac:dyDescent="0.2">
      <c r="A194" s="109">
        <v>102</v>
      </c>
      <c r="B194" s="109" t="s">
        <v>214</v>
      </c>
      <c r="C194" s="109" t="s">
        <v>216</v>
      </c>
      <c r="D194" s="26" t="s">
        <v>49</v>
      </c>
      <c r="E194" s="28">
        <v>2331</v>
      </c>
      <c r="F194" s="29"/>
      <c r="G194" s="29"/>
      <c r="H194" s="137"/>
      <c r="I194" s="29"/>
      <c r="J194" s="29"/>
      <c r="K194" s="46">
        <f t="shared" si="14"/>
        <v>2331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215</v>
      </c>
      <c r="C195" s="109" t="s">
        <v>222</v>
      </c>
      <c r="D195" s="26" t="s">
        <v>49</v>
      </c>
      <c r="E195" s="28">
        <v>7902</v>
      </c>
      <c r="F195" s="31"/>
      <c r="G195" s="29"/>
      <c r="H195" s="46"/>
      <c r="I195" s="29"/>
      <c r="J195" s="29"/>
      <c r="K195" s="46">
        <f t="shared" si="14"/>
        <v>7902</v>
      </c>
      <c r="L195" s="85"/>
      <c r="M195" s="113">
        <v>1</v>
      </c>
    </row>
    <row r="196" spans="1:13" ht="39.75" customHeight="1" x14ac:dyDescent="0.2">
      <c r="A196" s="109">
        <v>102</v>
      </c>
      <c r="B196" s="109" t="s">
        <v>220</v>
      </c>
      <c r="C196" s="109" t="s">
        <v>221</v>
      </c>
      <c r="D196" s="26" t="s">
        <v>21</v>
      </c>
      <c r="E196" s="28">
        <v>9190</v>
      </c>
      <c r="F196" s="31"/>
      <c r="G196" s="29"/>
      <c r="H196" s="46"/>
      <c r="I196" s="29"/>
      <c r="J196" s="29"/>
      <c r="K196" s="46">
        <f t="shared" si="14"/>
        <v>9190</v>
      </c>
      <c r="L196" s="85"/>
      <c r="M196" s="113">
        <v>1</v>
      </c>
    </row>
    <row r="197" spans="1:13" ht="39.75" customHeight="1" x14ac:dyDescent="0.2">
      <c r="A197" s="109">
        <v>102</v>
      </c>
      <c r="B197" s="109" t="s">
        <v>223</v>
      </c>
      <c r="C197" s="109" t="s">
        <v>224</v>
      </c>
      <c r="D197" s="26" t="s">
        <v>49</v>
      </c>
      <c r="E197" s="28">
        <v>865</v>
      </c>
      <c r="F197" s="31"/>
      <c r="G197" s="29"/>
      <c r="H197" s="46"/>
      <c r="I197" s="29"/>
      <c r="J197" s="29"/>
      <c r="K197" s="46">
        <f t="shared" si="14"/>
        <v>865</v>
      </c>
      <c r="L197" s="85"/>
      <c r="M197" s="113">
        <v>1</v>
      </c>
    </row>
    <row r="198" spans="1:13" ht="39.75" customHeight="1" x14ac:dyDescent="0.2">
      <c r="A198" s="109">
        <v>602</v>
      </c>
      <c r="B198" s="109" t="s">
        <v>225</v>
      </c>
      <c r="C198" s="109" t="s">
        <v>229</v>
      </c>
      <c r="D198" s="26" t="s">
        <v>259</v>
      </c>
      <c r="E198" s="28">
        <v>8382</v>
      </c>
      <c r="F198" s="31"/>
      <c r="G198" s="29"/>
      <c r="H198" s="46"/>
      <c r="I198" s="29"/>
      <c r="J198" s="29"/>
      <c r="K198" s="46">
        <f t="shared" si="14"/>
        <v>8382</v>
      </c>
      <c r="L198" s="85"/>
      <c r="M198" s="113">
        <v>1</v>
      </c>
    </row>
    <row r="199" spans="1:13" ht="39.75" customHeight="1" x14ac:dyDescent="0.2">
      <c r="A199" s="109">
        <v>602</v>
      </c>
      <c r="B199" s="109" t="s">
        <v>226</v>
      </c>
      <c r="C199" s="109" t="s">
        <v>230</v>
      </c>
      <c r="D199" s="26" t="s">
        <v>259</v>
      </c>
      <c r="E199" s="28">
        <v>6287</v>
      </c>
      <c r="F199" s="31"/>
      <c r="G199" s="29"/>
      <c r="H199" s="46">
        <v>835</v>
      </c>
      <c r="I199" s="29"/>
      <c r="J199" s="29"/>
      <c r="K199" s="46">
        <f t="shared" si="14"/>
        <v>5452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227</v>
      </c>
      <c r="C200" s="109" t="s">
        <v>231</v>
      </c>
      <c r="D200" s="26" t="s">
        <v>21</v>
      </c>
      <c r="E200" s="28">
        <v>6353</v>
      </c>
      <c r="F200" s="31"/>
      <c r="G200" s="29"/>
      <c r="H200" s="46">
        <v>500</v>
      </c>
      <c r="I200" s="29"/>
      <c r="J200" s="29"/>
      <c r="K200" s="46">
        <f t="shared" si="14"/>
        <v>5853</v>
      </c>
      <c r="L200" s="85"/>
      <c r="M200" s="113">
        <v>1</v>
      </c>
    </row>
    <row r="201" spans="1:13" ht="39.75" customHeight="1" x14ac:dyDescent="0.2">
      <c r="A201" s="109">
        <v>102</v>
      </c>
      <c r="B201" s="109" t="s">
        <v>228</v>
      </c>
      <c r="C201" s="109" t="s">
        <v>232</v>
      </c>
      <c r="D201" s="26" t="s">
        <v>21</v>
      </c>
      <c r="E201" s="28">
        <v>6243</v>
      </c>
      <c r="F201" s="31"/>
      <c r="G201" s="29"/>
      <c r="H201" s="46"/>
      <c r="I201" s="29"/>
      <c r="J201" s="29"/>
      <c r="K201" s="46">
        <f t="shared" si="14"/>
        <v>6243</v>
      </c>
      <c r="L201" s="85"/>
      <c r="M201" s="113">
        <v>1</v>
      </c>
    </row>
    <row r="202" spans="1:13" ht="39.75" customHeight="1" x14ac:dyDescent="0.2">
      <c r="A202" s="109">
        <v>102</v>
      </c>
      <c r="B202" s="109" t="s">
        <v>233</v>
      </c>
      <c r="C202" s="146" t="s">
        <v>234</v>
      </c>
      <c r="D202" s="26" t="s">
        <v>49</v>
      </c>
      <c r="E202" s="28">
        <v>8382</v>
      </c>
      <c r="F202" s="31"/>
      <c r="G202" s="29"/>
      <c r="H202" s="46"/>
      <c r="I202" s="29"/>
      <c r="J202" s="29"/>
      <c r="K202" s="46">
        <f>SUM(E202:F202)-SUM(G202:J202)</f>
        <v>8382</v>
      </c>
      <c r="L202" s="85"/>
      <c r="M202" s="113">
        <v>1</v>
      </c>
    </row>
    <row r="203" spans="1:13" ht="13.5" thickBot="1" x14ac:dyDescent="0.25">
      <c r="D203" s="49" t="s">
        <v>18</v>
      </c>
      <c r="E203" s="88">
        <f>SUM(E194:E202)</f>
        <v>55935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1335</v>
      </c>
      <c r="I203" s="88">
        <f t="shared" si="16"/>
        <v>0</v>
      </c>
      <c r="J203" s="144">
        <f t="shared" si="16"/>
        <v>0</v>
      </c>
      <c r="K203" s="88">
        <f>SUM(K194:K202)</f>
        <v>54600</v>
      </c>
      <c r="L203" s="87"/>
      <c r="M203" s="111">
        <f>SUM(M194:M202)</f>
        <v>9</v>
      </c>
    </row>
    <row r="204" spans="1:13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</row>
    <row r="205" spans="1:13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</row>
    <row r="206" spans="1:13" ht="13.5" thickBot="1" x14ac:dyDescent="0.25">
      <c r="A206" s="1"/>
      <c r="B206" s="1"/>
      <c r="C206" s="1"/>
      <c r="D206" s="161" t="s">
        <v>0</v>
      </c>
      <c r="E206" s="161"/>
      <c r="F206" s="161"/>
      <c r="G206" s="161"/>
      <c r="H206" s="161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"/>
      <c r="D207" s="162" t="s">
        <v>1</v>
      </c>
      <c r="E207" s="162"/>
      <c r="F207" s="162"/>
      <c r="G207" s="162"/>
      <c r="H207" s="162"/>
      <c r="I207" s="1"/>
      <c r="J207" s="1"/>
      <c r="K207" s="2"/>
      <c r="L207" s="3" t="s">
        <v>235</v>
      </c>
      <c r="M207" s="107"/>
    </row>
    <row r="208" spans="1:13" x14ac:dyDescent="0.2">
      <c r="A208" s="1"/>
      <c r="B208" s="1"/>
      <c r="C208" s="1"/>
      <c r="D208" s="163" t="s">
        <v>295</v>
      </c>
      <c r="E208" s="163"/>
      <c r="F208" s="163"/>
      <c r="G208" s="163"/>
      <c r="H208" s="163"/>
      <c r="I208" s="1"/>
      <c r="J208" s="1"/>
      <c r="K208" s="2"/>
      <c r="L208" s="1"/>
      <c r="M208" s="107"/>
    </row>
    <row r="209" spans="1:13" ht="13.5" thickBot="1" x14ac:dyDescent="0.25">
      <c r="A209" s="1"/>
      <c r="B209" s="1"/>
      <c r="C209" s="143"/>
      <c r="D209" s="71"/>
      <c r="E209" s="71"/>
      <c r="F209" s="71"/>
      <c r="G209" s="71"/>
      <c r="H209" s="71"/>
      <c r="I209" s="143"/>
      <c r="J209" s="1"/>
      <c r="K209" s="2"/>
      <c r="L209" s="1"/>
      <c r="M209" s="107"/>
    </row>
    <row r="210" spans="1:13" ht="13.5" thickBot="1" x14ac:dyDescent="0.25">
      <c r="A210" s="4"/>
      <c r="B210" s="4"/>
      <c r="C210" s="5"/>
      <c r="D210" s="6"/>
      <c r="E210" s="164" t="s">
        <v>3</v>
      </c>
      <c r="F210" s="164"/>
      <c r="G210" s="165" t="s">
        <v>4</v>
      </c>
      <c r="H210" s="165"/>
      <c r="I210" s="165"/>
      <c r="J210" s="165"/>
      <c r="K210" s="11"/>
      <c r="L210" s="12"/>
      <c r="M210" s="107"/>
    </row>
    <row r="211" spans="1:13" ht="13.5" customHeight="1" thickBot="1" x14ac:dyDescent="0.25">
      <c r="A211" s="13" t="s">
        <v>5</v>
      </c>
      <c r="B211" s="166" t="s">
        <v>6</v>
      </c>
      <c r="C211" s="168" t="s">
        <v>7</v>
      </c>
      <c r="D211" s="170" t="s">
        <v>8</v>
      </c>
      <c r="E211" s="151" t="s">
        <v>9</v>
      </c>
      <c r="F211" s="153" t="s">
        <v>10</v>
      </c>
      <c r="G211" s="151" t="s">
        <v>11</v>
      </c>
      <c r="H211" s="153" t="s">
        <v>12</v>
      </c>
      <c r="I211" s="151" t="s">
        <v>10</v>
      </c>
      <c r="J211" s="155" t="s">
        <v>13</v>
      </c>
      <c r="K211" s="157" t="s">
        <v>14</v>
      </c>
      <c r="L211" s="159" t="s">
        <v>15</v>
      </c>
      <c r="M211" s="107"/>
    </row>
    <row r="212" spans="1:13" x14ac:dyDescent="0.2">
      <c r="A212" s="108" t="s">
        <v>16</v>
      </c>
      <c r="B212" s="167"/>
      <c r="C212" s="169"/>
      <c r="D212" s="171"/>
      <c r="E212" s="152"/>
      <c r="F212" s="154"/>
      <c r="G212" s="152"/>
      <c r="H212" s="154"/>
      <c r="I212" s="152"/>
      <c r="J212" s="156"/>
      <c r="K212" s="158"/>
      <c r="L212" s="160"/>
      <c r="M212" s="107"/>
    </row>
    <row r="213" spans="1:13" ht="39.75" customHeight="1" x14ac:dyDescent="0.2">
      <c r="A213" s="109">
        <v>102</v>
      </c>
      <c r="B213" s="109" t="s">
        <v>236</v>
      </c>
      <c r="C213" s="109" t="s">
        <v>237</v>
      </c>
      <c r="D213" s="26" t="s">
        <v>49</v>
      </c>
      <c r="E213" s="28">
        <v>3018</v>
      </c>
      <c r="F213" s="29"/>
      <c r="G213" s="29"/>
      <c r="H213" s="137"/>
      <c r="I213" s="29"/>
      <c r="J213" s="29"/>
      <c r="K213" s="46">
        <f t="shared" ref="K213:K221" si="17">SUM(E213:F213)-SUM(G213:J213)</f>
        <v>3018</v>
      </c>
      <c r="L213" s="85"/>
      <c r="M213" s="113">
        <v>1</v>
      </c>
    </row>
    <row r="214" spans="1:13" ht="39.75" customHeight="1" x14ac:dyDescent="0.2">
      <c r="A214" s="109">
        <v>602</v>
      </c>
      <c r="B214" s="109" t="s">
        <v>238</v>
      </c>
      <c r="C214" s="109" t="s">
        <v>240</v>
      </c>
      <c r="D214" s="26" t="s">
        <v>260</v>
      </c>
      <c r="E214" s="28">
        <v>5527</v>
      </c>
      <c r="F214" s="31"/>
      <c r="G214" s="29"/>
      <c r="H214" s="46"/>
      <c r="I214" s="29"/>
      <c r="J214" s="29"/>
      <c r="K214" s="46">
        <f t="shared" si="17"/>
        <v>5527</v>
      </c>
      <c r="L214" s="85"/>
      <c r="M214" s="113">
        <v>1</v>
      </c>
    </row>
    <row r="215" spans="1:13" ht="39.75" customHeight="1" x14ac:dyDescent="0.2">
      <c r="A215" s="109">
        <v>102</v>
      </c>
      <c r="B215" s="109" t="s">
        <v>241</v>
      </c>
      <c r="C215" s="109" t="s">
        <v>239</v>
      </c>
      <c r="D215" s="26" t="s">
        <v>260</v>
      </c>
      <c r="E215" s="28">
        <v>4483</v>
      </c>
      <c r="F215" s="31"/>
      <c r="G215" s="29"/>
      <c r="H215" s="46"/>
      <c r="I215" s="29"/>
      <c r="J215" s="29"/>
      <c r="K215" s="46">
        <f t="shared" si="17"/>
        <v>4483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242</v>
      </c>
      <c r="C216" s="109" t="s">
        <v>243</v>
      </c>
      <c r="D216" s="26" t="s">
        <v>260</v>
      </c>
      <c r="E216" s="28">
        <v>2058</v>
      </c>
      <c r="F216" s="31"/>
      <c r="G216" s="29"/>
      <c r="H216" s="46"/>
      <c r="I216" s="29"/>
      <c r="J216" s="29"/>
      <c r="K216" s="46">
        <f t="shared" si="17"/>
        <v>2058</v>
      </c>
      <c r="L216" s="85"/>
      <c r="M216" s="113">
        <v>1</v>
      </c>
    </row>
    <row r="217" spans="1:13" ht="39.75" customHeight="1" x14ac:dyDescent="0.2">
      <c r="A217" s="109">
        <v>602</v>
      </c>
      <c r="B217" s="109" t="s">
        <v>244</v>
      </c>
      <c r="C217" s="109" t="s">
        <v>245</v>
      </c>
      <c r="D217" s="26" t="s">
        <v>260</v>
      </c>
      <c r="E217" s="28">
        <v>6994</v>
      </c>
      <c r="F217" s="31"/>
      <c r="G217" s="29"/>
      <c r="H217" s="46"/>
      <c r="I217" s="29"/>
      <c r="J217" s="29"/>
      <c r="K217" s="46">
        <f t="shared" si="17"/>
        <v>6994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246</v>
      </c>
      <c r="C218" s="109" t="s">
        <v>247</v>
      </c>
      <c r="D218" s="26" t="s">
        <v>21</v>
      </c>
      <c r="E218" s="28">
        <v>8055</v>
      </c>
      <c r="F218" s="31"/>
      <c r="G218" s="29"/>
      <c r="H218" s="46"/>
      <c r="I218" s="29"/>
      <c r="J218" s="29"/>
      <c r="K218" s="46">
        <f t="shared" si="17"/>
        <v>8055</v>
      </c>
      <c r="L218" s="85"/>
      <c r="M218" s="113">
        <v>1</v>
      </c>
    </row>
    <row r="219" spans="1:13" ht="39.75" customHeight="1" x14ac:dyDescent="0.2">
      <c r="A219" s="148">
        <v>102</v>
      </c>
      <c r="B219" s="148" t="s">
        <v>249</v>
      </c>
      <c r="C219" s="147" t="s">
        <v>250</v>
      </c>
      <c r="D219" s="26" t="s">
        <v>54</v>
      </c>
      <c r="E219" s="28">
        <v>2722</v>
      </c>
      <c r="F219" s="31"/>
      <c r="G219" s="29"/>
      <c r="H219" s="46"/>
      <c r="I219" s="29"/>
      <c r="J219" s="29"/>
      <c r="K219" s="46">
        <f t="shared" si="17"/>
        <v>2722</v>
      </c>
      <c r="L219" s="85"/>
      <c r="M219" s="113">
        <v>1</v>
      </c>
    </row>
    <row r="220" spans="1:13" ht="39.75" customHeight="1" x14ac:dyDescent="0.2">
      <c r="A220" s="109">
        <v>102</v>
      </c>
      <c r="B220" s="109" t="s">
        <v>251</v>
      </c>
      <c r="C220" s="109" t="s">
        <v>252</v>
      </c>
      <c r="D220" s="26" t="s">
        <v>54</v>
      </c>
      <c r="E220" s="28">
        <v>6606</v>
      </c>
      <c r="F220" s="31"/>
      <c r="G220" s="29"/>
      <c r="H220" s="46"/>
      <c r="I220" s="29"/>
      <c r="J220" s="29"/>
      <c r="K220" s="46">
        <f t="shared" si="17"/>
        <v>6606</v>
      </c>
      <c r="L220" s="85"/>
      <c r="M220" s="113">
        <v>1</v>
      </c>
    </row>
    <row r="221" spans="1:13" ht="39.75" customHeight="1" x14ac:dyDescent="0.2">
      <c r="A221" s="109">
        <v>102</v>
      </c>
      <c r="B221" s="109" t="s">
        <v>253</v>
      </c>
      <c r="C221" s="146" t="s">
        <v>254</v>
      </c>
      <c r="D221" s="26" t="s">
        <v>54</v>
      </c>
      <c r="E221" s="28">
        <v>3221</v>
      </c>
      <c r="F221" s="31"/>
      <c r="G221" s="29"/>
      <c r="H221" s="46">
        <v>250</v>
      </c>
      <c r="I221" s="29"/>
      <c r="J221" s="29"/>
      <c r="K221" s="46">
        <f t="shared" si="17"/>
        <v>2971</v>
      </c>
      <c r="L221" s="85"/>
      <c r="M221" s="113">
        <v>1</v>
      </c>
    </row>
    <row r="222" spans="1:13" ht="13.5" thickBot="1" x14ac:dyDescent="0.25">
      <c r="D222" s="49" t="s">
        <v>18</v>
      </c>
      <c r="E222" s="88">
        <f>SUM(E213:E221)</f>
        <v>42684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250</v>
      </c>
      <c r="I222" s="88">
        <f t="shared" si="18"/>
        <v>0</v>
      </c>
      <c r="J222" s="144">
        <f t="shared" si="18"/>
        <v>0</v>
      </c>
      <c r="K222" s="88">
        <f>SUM(K213:K221)</f>
        <v>42434</v>
      </c>
      <c r="L222" s="87"/>
      <c r="M222" s="111">
        <f>SUM(M213:M221)</f>
        <v>9</v>
      </c>
    </row>
    <row r="223" spans="1:13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</row>
    <row r="226" spans="1:13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</row>
    <row r="227" spans="1:13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</row>
    <row r="228" spans="1:13" ht="13.5" thickBot="1" x14ac:dyDescent="0.25">
      <c r="A228" s="1"/>
      <c r="B228" s="1"/>
      <c r="C228" s="1"/>
      <c r="D228" s="161" t="s">
        <v>0</v>
      </c>
      <c r="E228" s="161"/>
      <c r="F228" s="161"/>
      <c r="G228" s="161"/>
      <c r="H228" s="161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"/>
      <c r="D229" s="162" t="s">
        <v>1</v>
      </c>
      <c r="E229" s="162"/>
      <c r="F229" s="162"/>
      <c r="G229" s="162"/>
      <c r="H229" s="162"/>
      <c r="I229" s="1"/>
      <c r="J229" s="1"/>
      <c r="K229" s="2"/>
      <c r="L229" s="3" t="s">
        <v>248</v>
      </c>
      <c r="M229" s="107"/>
    </row>
    <row r="230" spans="1:13" x14ac:dyDescent="0.2">
      <c r="A230" s="1"/>
      <c r="B230" s="1"/>
      <c r="C230" s="1"/>
      <c r="D230" s="163" t="s">
        <v>295</v>
      </c>
      <c r="E230" s="163"/>
      <c r="F230" s="163"/>
      <c r="G230" s="163"/>
      <c r="H230" s="163"/>
      <c r="I230" s="1"/>
      <c r="J230" s="1"/>
      <c r="K230" s="2"/>
      <c r="L230" s="1"/>
      <c r="M230" s="107"/>
    </row>
    <row r="231" spans="1:13" ht="13.5" thickBot="1" x14ac:dyDescent="0.25">
      <c r="A231" s="1"/>
      <c r="B231" s="1"/>
      <c r="C231" s="143"/>
      <c r="D231" s="71"/>
      <c r="E231" s="71"/>
      <c r="F231" s="71"/>
      <c r="G231" s="71"/>
      <c r="H231" s="71"/>
      <c r="I231" s="143"/>
      <c r="J231" s="1"/>
      <c r="K231" s="2"/>
      <c r="L231" s="1"/>
      <c r="M231" s="107"/>
    </row>
    <row r="232" spans="1:13" ht="13.5" thickBot="1" x14ac:dyDescent="0.25">
      <c r="A232" s="4"/>
      <c r="B232" s="4"/>
      <c r="C232" s="5"/>
      <c r="D232" s="6"/>
      <c r="E232" s="164" t="s">
        <v>3</v>
      </c>
      <c r="F232" s="164"/>
      <c r="G232" s="165" t="s">
        <v>4</v>
      </c>
      <c r="H232" s="165"/>
      <c r="I232" s="165"/>
      <c r="J232" s="165"/>
      <c r="K232" s="11"/>
      <c r="L232" s="12"/>
      <c r="M232" s="107"/>
    </row>
    <row r="233" spans="1:13" ht="13.5" thickBot="1" x14ac:dyDescent="0.25">
      <c r="A233" s="13" t="s">
        <v>5</v>
      </c>
      <c r="B233" s="166" t="s">
        <v>6</v>
      </c>
      <c r="C233" s="168" t="s">
        <v>7</v>
      </c>
      <c r="D233" s="170" t="s">
        <v>8</v>
      </c>
      <c r="E233" s="151" t="s">
        <v>9</v>
      </c>
      <c r="F233" s="153" t="s">
        <v>10</v>
      </c>
      <c r="G233" s="151" t="s">
        <v>11</v>
      </c>
      <c r="H233" s="153" t="s">
        <v>12</v>
      </c>
      <c r="I233" s="151" t="s">
        <v>10</v>
      </c>
      <c r="J233" s="155" t="s">
        <v>13</v>
      </c>
      <c r="K233" s="157" t="s">
        <v>14</v>
      </c>
      <c r="L233" s="159" t="s">
        <v>15</v>
      </c>
      <c r="M233" s="107"/>
    </row>
    <row r="234" spans="1:13" x14ac:dyDescent="0.2">
      <c r="A234" s="108" t="s">
        <v>16</v>
      </c>
      <c r="B234" s="167"/>
      <c r="C234" s="169"/>
      <c r="D234" s="171"/>
      <c r="E234" s="152"/>
      <c r="F234" s="154"/>
      <c r="G234" s="152"/>
      <c r="H234" s="154"/>
      <c r="I234" s="152"/>
      <c r="J234" s="156"/>
      <c r="K234" s="158"/>
      <c r="L234" s="160"/>
      <c r="M234" s="107"/>
    </row>
    <row r="235" spans="1:13" ht="39.950000000000003" customHeight="1" x14ac:dyDescent="0.2">
      <c r="A235" s="109">
        <v>102</v>
      </c>
      <c r="B235" s="109" t="s">
        <v>255</v>
      </c>
      <c r="C235" s="109" t="s">
        <v>256</v>
      </c>
      <c r="D235" s="26" t="s">
        <v>54</v>
      </c>
      <c r="E235" s="28">
        <v>3852</v>
      </c>
      <c r="F235" s="29"/>
      <c r="G235" s="29"/>
      <c r="H235" s="137"/>
      <c r="I235" s="29"/>
      <c r="J235" s="29"/>
      <c r="K235" s="46">
        <f t="shared" ref="K235:K243" si="19">SUM(E235:F235)-SUM(G235:J235)</f>
        <v>3852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257</v>
      </c>
      <c r="C236" s="109" t="s">
        <v>258</v>
      </c>
      <c r="D236" s="26" t="s">
        <v>54</v>
      </c>
      <c r="E236" s="28">
        <v>4699</v>
      </c>
      <c r="F236" s="31"/>
      <c r="G236" s="29"/>
      <c r="H236" s="46"/>
      <c r="I236" s="29"/>
      <c r="J236" s="29"/>
      <c r="K236" s="46">
        <f t="shared" si="19"/>
        <v>4699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261</v>
      </c>
      <c r="C237" s="109" t="s">
        <v>262</v>
      </c>
      <c r="D237" s="26" t="s">
        <v>21</v>
      </c>
      <c r="E237" s="28">
        <v>9192</v>
      </c>
      <c r="F237" s="31"/>
      <c r="G237" s="29"/>
      <c r="H237" s="46"/>
      <c r="I237" s="29"/>
      <c r="J237" s="29"/>
      <c r="K237" s="46">
        <f t="shared" si="19"/>
        <v>9192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263</v>
      </c>
      <c r="C238" s="109" t="s">
        <v>264</v>
      </c>
      <c r="D238" s="26" t="s">
        <v>21</v>
      </c>
      <c r="E238" s="28">
        <v>6884</v>
      </c>
      <c r="F238" s="31"/>
      <c r="G238" s="29"/>
      <c r="H238" s="46"/>
      <c r="I238" s="29"/>
      <c r="J238" s="29"/>
      <c r="K238" s="46">
        <f t="shared" si="19"/>
        <v>6884</v>
      </c>
      <c r="L238" s="85"/>
      <c r="M238" s="113">
        <v>1</v>
      </c>
    </row>
    <row r="239" spans="1:13" ht="39.950000000000003" customHeight="1" x14ac:dyDescent="0.2">
      <c r="A239" s="109">
        <v>102</v>
      </c>
      <c r="B239" s="109" t="s">
        <v>265</v>
      </c>
      <c r="C239" s="109" t="s">
        <v>267</v>
      </c>
      <c r="D239" s="26" t="s">
        <v>49</v>
      </c>
      <c r="E239" s="28">
        <v>1485</v>
      </c>
      <c r="F239" s="31"/>
      <c r="G239" s="29"/>
      <c r="H239" s="46"/>
      <c r="I239" s="29"/>
      <c r="J239" s="29"/>
      <c r="K239" s="46">
        <f t="shared" si="19"/>
        <v>1485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269</v>
      </c>
      <c r="C240" s="109" t="s">
        <v>296</v>
      </c>
      <c r="D240" s="26" t="s">
        <v>49</v>
      </c>
      <c r="E240" s="28">
        <v>2934</v>
      </c>
      <c r="F240" s="31"/>
      <c r="G240" s="29"/>
      <c r="H240" s="46"/>
      <c r="I240" s="29"/>
      <c r="J240" s="29"/>
      <c r="K240" s="46">
        <f t="shared" si="19"/>
        <v>2934</v>
      </c>
      <c r="L240" s="85"/>
      <c r="M240" s="113">
        <v>1</v>
      </c>
    </row>
    <row r="241" spans="1:13" ht="39.950000000000003" customHeight="1" x14ac:dyDescent="0.2">
      <c r="A241" s="148">
        <v>102</v>
      </c>
      <c r="B241" s="148" t="s">
        <v>270</v>
      </c>
      <c r="C241" s="147" t="s">
        <v>271</v>
      </c>
      <c r="D241" s="26" t="s">
        <v>49</v>
      </c>
      <c r="E241" s="28">
        <v>1619</v>
      </c>
      <c r="F241" s="31"/>
      <c r="G241" s="29"/>
      <c r="H241" s="46"/>
      <c r="I241" s="29"/>
      <c r="J241" s="29"/>
      <c r="K241" s="46">
        <f t="shared" si="19"/>
        <v>1619</v>
      </c>
      <c r="L241" s="85"/>
      <c r="M241" s="113">
        <v>1</v>
      </c>
    </row>
    <row r="242" spans="1:13" ht="39.950000000000003" customHeight="1" x14ac:dyDescent="0.2">
      <c r="A242" s="109">
        <v>102</v>
      </c>
      <c r="B242" s="109" t="s">
        <v>272</v>
      </c>
      <c r="C242" s="109" t="s">
        <v>273</v>
      </c>
      <c r="D242" s="26" t="s">
        <v>49</v>
      </c>
      <c r="E242" s="28">
        <v>2316</v>
      </c>
      <c r="F242" s="31"/>
      <c r="G242" s="29"/>
      <c r="H242" s="46"/>
      <c r="I242" s="29"/>
      <c r="J242" s="29"/>
      <c r="K242" s="46">
        <f t="shared" si="19"/>
        <v>2316</v>
      </c>
      <c r="L242" s="85"/>
      <c r="M242" s="113">
        <v>1</v>
      </c>
    </row>
    <row r="243" spans="1:13" ht="39.950000000000003" customHeight="1" x14ac:dyDescent="0.2">
      <c r="A243" s="109">
        <v>102</v>
      </c>
      <c r="B243" s="109" t="s">
        <v>277</v>
      </c>
      <c r="C243" s="146" t="s">
        <v>278</v>
      </c>
      <c r="D243" s="26" t="s">
        <v>49</v>
      </c>
      <c r="E243" s="28">
        <v>3314</v>
      </c>
      <c r="F243" s="31"/>
      <c r="G243" s="29"/>
      <c r="H243" s="46"/>
      <c r="I243" s="29"/>
      <c r="J243" s="29"/>
      <c r="K243" s="46">
        <f t="shared" si="19"/>
        <v>3314</v>
      </c>
      <c r="L243" s="85"/>
      <c r="M243" s="113">
        <v>1</v>
      </c>
    </row>
    <row r="244" spans="1:13" ht="13.5" thickBot="1" x14ac:dyDescent="0.25">
      <c r="D244" s="49" t="s">
        <v>18</v>
      </c>
      <c r="E244" s="88">
        <f>SUM(E235:E243)</f>
        <v>36295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44">
        <f t="shared" si="21"/>
        <v>0</v>
      </c>
      <c r="K244" s="88">
        <f>SUM(K235:K243)</f>
        <v>36295</v>
      </c>
      <c r="L244" s="87"/>
      <c r="M244" s="111">
        <f>SUM(M235:M243)</f>
        <v>9</v>
      </c>
    </row>
    <row r="245" spans="1:13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</row>
    <row r="247" spans="1:13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</row>
    <row r="248" spans="1:13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</row>
    <row r="249" spans="1:13" ht="13.5" thickBot="1" x14ac:dyDescent="0.25">
      <c r="A249" s="1"/>
      <c r="B249" s="1"/>
      <c r="C249" s="1"/>
      <c r="D249" s="161" t="s">
        <v>0</v>
      </c>
      <c r="E249" s="161"/>
      <c r="F249" s="161"/>
      <c r="G249" s="161"/>
      <c r="H249" s="161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"/>
      <c r="D250" s="162" t="s">
        <v>1</v>
      </c>
      <c r="E250" s="162"/>
      <c r="F250" s="162"/>
      <c r="G250" s="162"/>
      <c r="H250" s="162"/>
      <c r="I250" s="1"/>
      <c r="J250" s="1"/>
      <c r="K250" s="2"/>
      <c r="L250" s="3" t="s">
        <v>276</v>
      </c>
      <c r="M250" s="107"/>
    </row>
    <row r="251" spans="1:13" x14ac:dyDescent="0.2">
      <c r="A251" s="1"/>
      <c r="B251" s="1"/>
      <c r="C251" s="1"/>
      <c r="D251" s="163" t="s">
        <v>295</v>
      </c>
      <c r="E251" s="163"/>
      <c r="F251" s="163"/>
      <c r="G251" s="163"/>
      <c r="H251" s="163"/>
      <c r="I251" s="1"/>
      <c r="J251" s="1"/>
      <c r="K251" s="2"/>
      <c r="L251" s="1"/>
      <c r="M251" s="107"/>
    </row>
    <row r="252" spans="1:13" ht="13.5" thickBot="1" x14ac:dyDescent="0.25">
      <c r="A252" s="1"/>
      <c r="B252" s="1"/>
      <c r="C252" s="143"/>
      <c r="D252" s="71"/>
      <c r="E252" s="71"/>
      <c r="F252" s="71"/>
      <c r="G252" s="71"/>
      <c r="H252" s="71"/>
      <c r="I252" s="143"/>
      <c r="J252" s="1"/>
      <c r="K252" s="2"/>
      <c r="L252" s="1"/>
      <c r="M252" s="107"/>
    </row>
    <row r="253" spans="1:13" ht="13.5" thickBot="1" x14ac:dyDescent="0.25">
      <c r="A253" s="4"/>
      <c r="B253" s="4"/>
      <c r="C253" s="5"/>
      <c r="D253" s="6"/>
      <c r="E253" s="164" t="s">
        <v>3</v>
      </c>
      <c r="F253" s="164"/>
      <c r="G253" s="165" t="s">
        <v>4</v>
      </c>
      <c r="H253" s="165"/>
      <c r="I253" s="165"/>
      <c r="J253" s="165"/>
      <c r="K253" s="11"/>
      <c r="L253" s="12"/>
      <c r="M253" s="107"/>
    </row>
    <row r="254" spans="1:13" ht="13.5" customHeight="1" thickBot="1" x14ac:dyDescent="0.25">
      <c r="A254" s="13" t="s">
        <v>5</v>
      </c>
      <c r="B254" s="166" t="s">
        <v>6</v>
      </c>
      <c r="C254" s="168" t="s">
        <v>7</v>
      </c>
      <c r="D254" s="170" t="s">
        <v>8</v>
      </c>
      <c r="E254" s="151" t="s">
        <v>9</v>
      </c>
      <c r="F254" s="153" t="s">
        <v>10</v>
      </c>
      <c r="G254" s="151" t="s">
        <v>11</v>
      </c>
      <c r="H254" s="153" t="s">
        <v>12</v>
      </c>
      <c r="I254" s="151" t="s">
        <v>10</v>
      </c>
      <c r="J254" s="155" t="s">
        <v>13</v>
      </c>
      <c r="K254" s="157" t="s">
        <v>14</v>
      </c>
      <c r="L254" s="159" t="s">
        <v>15</v>
      </c>
      <c r="M254" s="107"/>
    </row>
    <row r="255" spans="1:13" x14ac:dyDescent="0.2">
      <c r="A255" s="108" t="s">
        <v>16</v>
      </c>
      <c r="B255" s="167"/>
      <c r="C255" s="169"/>
      <c r="D255" s="171"/>
      <c r="E255" s="152"/>
      <c r="F255" s="154"/>
      <c r="G255" s="152"/>
      <c r="H255" s="154"/>
      <c r="I255" s="152"/>
      <c r="J255" s="156"/>
      <c r="K255" s="158"/>
      <c r="L255" s="160"/>
      <c r="M255" s="107"/>
    </row>
    <row r="256" spans="1:13" ht="39.950000000000003" customHeight="1" x14ac:dyDescent="0.2">
      <c r="A256" s="109">
        <v>102</v>
      </c>
      <c r="B256" s="109" t="s">
        <v>279</v>
      </c>
      <c r="C256" s="109" t="s">
        <v>280</v>
      </c>
      <c r="D256" s="26" t="s">
        <v>49</v>
      </c>
      <c r="E256" s="28">
        <v>3688</v>
      </c>
      <c r="F256" s="31"/>
      <c r="G256" s="29"/>
      <c r="H256" s="137"/>
      <c r="I256" s="29"/>
      <c r="J256" s="29"/>
      <c r="K256" s="46">
        <f t="shared" ref="K256:K264" si="22">SUM(E256:F256)-SUM(G256:J256)</f>
        <v>3688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281</v>
      </c>
      <c r="C257" s="109" t="s">
        <v>282</v>
      </c>
      <c r="D257" s="26" t="s">
        <v>49</v>
      </c>
      <c r="E257" s="28">
        <v>2815</v>
      </c>
      <c r="F257" s="31"/>
      <c r="G257" s="29"/>
      <c r="H257" s="46"/>
      <c r="I257" s="29"/>
      <c r="J257" s="29"/>
      <c r="K257" s="46">
        <f t="shared" si="22"/>
        <v>2815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283</v>
      </c>
      <c r="C258" s="109" t="s">
        <v>284</v>
      </c>
      <c r="D258" s="26" t="s">
        <v>21</v>
      </c>
      <c r="E258" s="28">
        <v>9192</v>
      </c>
      <c r="F258" s="31"/>
      <c r="G258" s="29"/>
      <c r="H258" s="46"/>
      <c r="I258" s="29"/>
      <c r="J258" s="29"/>
      <c r="K258" s="46">
        <f t="shared" si="22"/>
        <v>9192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285</v>
      </c>
      <c r="C259" s="109" t="s">
        <v>286</v>
      </c>
      <c r="D259" s="26" t="s">
        <v>21</v>
      </c>
      <c r="E259" s="28">
        <v>9192</v>
      </c>
      <c r="F259" s="31"/>
      <c r="G259" s="29"/>
      <c r="H259" s="46"/>
      <c r="I259" s="29"/>
      <c r="J259" s="29"/>
      <c r="K259" s="46">
        <f t="shared" si="22"/>
        <v>9192</v>
      </c>
      <c r="L259" s="85"/>
      <c r="M259" s="113">
        <v>1</v>
      </c>
    </row>
    <row r="260" spans="1:13" ht="39.950000000000003" customHeight="1" x14ac:dyDescent="0.2">
      <c r="A260" s="109">
        <v>102</v>
      </c>
      <c r="B260" s="109" t="s">
        <v>287</v>
      </c>
      <c r="C260" s="109" t="s">
        <v>288</v>
      </c>
      <c r="D260" s="26" t="s">
        <v>21</v>
      </c>
      <c r="E260" s="28">
        <v>2050</v>
      </c>
      <c r="F260" s="31"/>
      <c r="G260" s="29"/>
      <c r="H260" s="46"/>
      <c r="I260" s="29"/>
      <c r="J260" s="29"/>
      <c r="K260" s="46">
        <f t="shared" si="22"/>
        <v>2050</v>
      </c>
      <c r="L260" s="85"/>
      <c r="M260" s="113">
        <v>1</v>
      </c>
    </row>
    <row r="261" spans="1:13" ht="39.950000000000003" customHeight="1" x14ac:dyDescent="0.2">
      <c r="A261" s="109">
        <v>102</v>
      </c>
      <c r="B261" s="109" t="s">
        <v>292</v>
      </c>
      <c r="C261" s="109" t="s">
        <v>291</v>
      </c>
      <c r="D261" s="26" t="s">
        <v>260</v>
      </c>
      <c r="E261" s="28">
        <v>5371</v>
      </c>
      <c r="F261" s="31"/>
      <c r="G261" s="29"/>
      <c r="H261" s="46"/>
      <c r="I261" s="29"/>
      <c r="J261" s="29"/>
      <c r="K261" s="46">
        <f t="shared" si="22"/>
        <v>5371</v>
      </c>
      <c r="L261" s="85"/>
      <c r="M261" s="113">
        <v>1</v>
      </c>
    </row>
    <row r="262" spans="1:13" ht="39.950000000000003" customHeight="1" x14ac:dyDescent="0.2">
      <c r="A262" s="148">
        <v>102</v>
      </c>
      <c r="B262" s="148" t="s">
        <v>293</v>
      </c>
      <c r="C262" s="147" t="s">
        <v>294</v>
      </c>
      <c r="D262" s="26" t="s">
        <v>54</v>
      </c>
      <c r="E262" s="28">
        <v>2848</v>
      </c>
      <c r="F262" s="31"/>
      <c r="G262" s="29"/>
      <c r="H262" s="46"/>
      <c r="I262" s="29"/>
      <c r="J262" s="29"/>
      <c r="K262" s="46">
        <f t="shared" si="22"/>
        <v>2848</v>
      </c>
      <c r="L262" s="85"/>
      <c r="M262" s="113">
        <v>1</v>
      </c>
    </row>
    <row r="263" spans="1:13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3" ht="39.950000000000003" customHeight="1" x14ac:dyDescent="0.2">
      <c r="A264" s="109"/>
      <c r="B264" s="109"/>
      <c r="C264" s="146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3" ht="13.5" thickBot="1" x14ac:dyDescent="0.25">
      <c r="D265" s="49" t="s">
        <v>18</v>
      </c>
      <c r="E265" s="88">
        <f>SUM(E256:E264)</f>
        <v>35156</v>
      </c>
      <c r="F265" s="88">
        <f>SUM(F256:F264)</f>
        <v>0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44">
        <f t="shared" si="24"/>
        <v>0</v>
      </c>
      <c r="K265" s="88">
        <f>SUM(K256:K264)</f>
        <v>35156</v>
      </c>
      <c r="L265" s="87"/>
      <c r="M265" s="111">
        <f>SUM(M256:M264)</f>
        <v>7</v>
      </c>
    </row>
    <row r="266" spans="1:13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3" x14ac:dyDescent="0.2">
      <c r="M267" s="107"/>
    </row>
    <row r="268" spans="1:13" ht="13.5" customHeight="1" x14ac:dyDescent="0.2">
      <c r="E268" s="114">
        <f>E19+E41+E65+E90+E113+E136+E159+E184+E203+E222+E244+E265</f>
        <v>577150</v>
      </c>
      <c r="F268" s="114">
        <f>F19+F41+F65+F90+F113+F136+F159+F184+F203+F222+F244+F265</f>
        <v>0</v>
      </c>
      <c r="G268" s="114">
        <f>G19+G41+G65+G90+G113+G136+G159+G203</f>
        <v>0</v>
      </c>
      <c r="H268" s="114">
        <f>H19+H41+H65+H90+H113+H136+H159+H184+H203+H222+H244+H265</f>
        <v>4430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572720</v>
      </c>
      <c r="L268" s="115">
        <f>M268-1</f>
        <v>123</v>
      </c>
      <c r="M268" s="114">
        <f>M19+M41+M65+M90+M113+M136+M159+M184+M203+M222+M244+M265</f>
        <v>124</v>
      </c>
    </row>
    <row r="269" spans="1:13" x14ac:dyDescent="0.2">
      <c r="D269" s="116" t="s">
        <v>204</v>
      </c>
      <c r="E269" s="117">
        <f>E268+F268</f>
        <v>577150</v>
      </c>
      <c r="F269" s="118"/>
      <c r="H269" s="116" t="s">
        <v>205</v>
      </c>
      <c r="J269" s="111">
        <f>G268+H268+I268+J268</f>
        <v>4430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19"/>
      <c r="H272" s="120"/>
      <c r="I272" s="120"/>
      <c r="J272" s="120"/>
      <c r="K272" s="121"/>
      <c r="L272" s="122"/>
      <c r="M272" s="123"/>
    </row>
    <row r="273" spans="3:13" x14ac:dyDescent="0.2">
      <c r="G273" s="119"/>
      <c r="H273" s="124"/>
      <c r="I273" s="120"/>
      <c r="J273" s="120"/>
      <c r="K273" s="121"/>
      <c r="L273" s="122"/>
      <c r="M273" s="122"/>
    </row>
    <row r="274" spans="3:13" x14ac:dyDescent="0.2">
      <c r="G274" s="119" t="s">
        <v>206</v>
      </c>
      <c r="H274" s="120" t="s">
        <v>207</v>
      </c>
      <c r="I274" s="120" t="s">
        <v>208</v>
      </c>
      <c r="J274" s="120"/>
      <c r="K274" s="121"/>
      <c r="L274" s="122"/>
      <c r="M274" s="123"/>
    </row>
    <row r="275" spans="3:13" x14ac:dyDescent="0.2">
      <c r="G275" s="119"/>
      <c r="H275" s="120"/>
      <c r="I275" s="120"/>
      <c r="J275" s="120"/>
      <c r="K275" s="121"/>
      <c r="L275" s="122"/>
      <c r="M275" s="122"/>
    </row>
    <row r="276" spans="3:13" x14ac:dyDescent="0.2">
      <c r="G276" s="119"/>
      <c r="H276" s="120"/>
      <c r="I276" s="120"/>
      <c r="J276" s="120"/>
      <c r="K276" s="121"/>
      <c r="L276" s="122"/>
      <c r="M276" s="122"/>
    </row>
    <row r="279" spans="3:13" x14ac:dyDescent="0.2">
      <c r="H279" s="92" t="s">
        <v>18</v>
      </c>
      <c r="K279" s="94">
        <f>K268</f>
        <v>572720</v>
      </c>
    </row>
    <row r="280" spans="3:13" x14ac:dyDescent="0.2">
      <c r="C280" s="125" t="s">
        <v>209</v>
      </c>
      <c r="D280" s="126">
        <f>E16+E17+E18+E30+E31+E32+E33+E34+E58+E59+E60+E61+E62+E63+E78+E79+E80+E81+E82+E85+E86+E87+E88+E89+E103+E105+E107+E109+E110+E112+E125+E127+E128+E129+E130+E132+E133+E134+E135+E147+E148+E150+E151+E152+E153+E154+E155+E156+E157+E173+E174+E175+E176+E177+E178+E180+E181+E182+E183+F177+F178+E194+E195+F195+E197+F197+E202+F202+E213+F213+E215+E216+E219+E220+E221+E235+E236+E239+F239+E240+F240+E241+F241+E242+F242+E243+F243+E256+F256+E257+F257+E261+F261+E262+F262</f>
        <v>309233</v>
      </c>
    </row>
    <row r="281" spans="3:13" x14ac:dyDescent="0.2">
      <c r="C281" s="127" t="s">
        <v>210</v>
      </c>
      <c r="D281" s="128">
        <f>E35+E37+E38+E39+E40+E51+E52+E53+E54+E55+E56+E57+E104+E108+E124+E131+E149+E158+F158+E179+E198+E199+E214+F214+E217+E106+F106</f>
        <v>127628</v>
      </c>
      <c r="H281" s="149" t="s">
        <v>274</v>
      </c>
      <c r="K281" s="94">
        <v>5506</v>
      </c>
    </row>
    <row r="282" spans="3:13" x14ac:dyDescent="0.2">
      <c r="C282" s="129" t="s">
        <v>211</v>
      </c>
      <c r="D282" s="130">
        <f>E9++E10+E11+E12+E13+E14+E15+E83+E84+E111+E126+E196+E200+E201+E218+E237+E238+E258+E259+E260</f>
        <v>140289</v>
      </c>
      <c r="H282" s="149"/>
    </row>
    <row r="283" spans="3:13" x14ac:dyDescent="0.2">
      <c r="C283" s="131" t="s">
        <v>212</v>
      </c>
      <c r="D283" s="132">
        <v>0</v>
      </c>
      <c r="I283" s="133"/>
    </row>
    <row r="284" spans="3:13" x14ac:dyDescent="0.2">
      <c r="H284" s="92" t="s">
        <v>275</v>
      </c>
      <c r="K284" s="94">
        <f>K279-K281-K282</f>
        <v>567214</v>
      </c>
    </row>
    <row r="285" spans="3:13" x14ac:dyDescent="0.2">
      <c r="D285" s="134">
        <f>SUM(D280:D284)</f>
        <v>577150</v>
      </c>
      <c r="F285" s="105"/>
      <c r="K285" s="135"/>
    </row>
    <row r="287" spans="3:13" x14ac:dyDescent="0.2">
      <c r="D287" s="105"/>
    </row>
    <row r="362" spans="11:11" x14ac:dyDescent="0.2">
      <c r="K362" s="94" t="s">
        <v>213</v>
      </c>
    </row>
  </sheetData>
  <sheetProtection selectLockedCells="1" selectUnlockedCells="1"/>
  <mergeCells count="192"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</mergeCells>
  <conditionalFormatting sqref="H281">
    <cfRule type="cellIs" dxfId="1" priority="2" operator="lessThan">
      <formula>0</formula>
    </cfRule>
  </conditionalFormatting>
  <conditionalFormatting sqref="H282">
    <cfRule type="cellIs" dxfId="0" priority="1" operator="lessThan">
      <formula>0</formula>
    </cfRule>
  </conditionalFormatting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Contabilidad-03</cp:lastModifiedBy>
  <cp:lastPrinted>2025-02-14T02:43:19Z</cp:lastPrinted>
  <dcterms:created xsi:type="dcterms:W3CDTF">2022-01-28T17:30:25Z</dcterms:created>
  <dcterms:modified xsi:type="dcterms:W3CDTF">2025-02-28T18:54:31Z</dcterms:modified>
</cp:coreProperties>
</file>